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8778273-E1C8-482E-81CE-02884591E93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<sst xmlns="http://schemas.openxmlformats.org/spreadsheetml/2006/main" xmlns:r="http://schemas.openxmlformats.org/officeDocument/2006/relationships" xmlns:xdr="http://schemas.openxmlformats.org/drawingml/2006/spreadsheetDrawing" count="1108" uniqueCount="270">
  <si>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</si>
  <si>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</si>
  <si>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</si>
  <si>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</si>
  <si>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</si>
  <si>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</si>
  <si>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</si>
  <si>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</si>
  <si>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</si>
  <si>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</si>
  <si>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</si>
  <si>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</si>
  <si>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</si>
  <si>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</si>
  <si>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</si>
  <si>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</si>
  <si>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</si>
  <si>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</si>
  <si>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</si>
  <si>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</si>
  <si>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</si>
  <si>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</si>
  <si>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</si>
  <si>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</si>
  <si>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</si>
  <si>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</si>
  <si>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</si>
  <si>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</si>
  <si>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</si>
  <si>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</si>
  <si>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</si>
  <si>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</si>
  <si>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</si>
  <si>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</si>
  <si>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</si>
  <si>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</si>
  <si>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</si>
  <si>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</si>
  <si>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</si>
  <si>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</si>
  <si>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</si>
  <si>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</si>
  <si>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</si>
  <si>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</si>
  <si>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</si>
  <si>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</si>
  <si>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</si>
  <si>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</si>
  <si>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</si>
  <si>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</si>
  <si>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</si>
  <si>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</si>
  <si>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</si>
  <si>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</si>
  <si>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</si>
  <si>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</si>
  <si>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</si>
  <si>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</si>
  <si>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</si>
  <si>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</si>
  <si>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</si>
  <si>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</si>
  <si>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</si>
  <si>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</si>
  <si>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</si>
  <si>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</si>
  <si>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</si>
  <si>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</si>
  <si>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</si>
  <si>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</si>
  <si>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</si>
  <si>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</si>
  <si>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</si>
  <si>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</si>
  <si>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</si>
  <si>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</si>
  <si>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</si>
  <si>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</si>
  <si>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</si>
  <si>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</si>
  <si>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</si>
  <si>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</si>
  <si>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</si>
  <si>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</si>
  <si>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</si>
  <si>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</si>
  <si>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</si>
  <si>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</si>
  <si>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</si>
  <si>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</si>
  <si>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</si>
  <si>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</si>
  <si>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</si>
  <si>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</si>
  <si>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</si>
  <si>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</si>
  <si>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</si>
  <si>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</si>
  <si>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</si>
  <si>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</si>
  <si>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</si>
  <si>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</si>
  <si>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</si>
  <si>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</si>
  <si>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</si>
  <si>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</si>
  <si>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</si>
  <si>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</si>
  <si>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</si>
  <si>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</si>
  <si>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</si>
  <si>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</si>
  <si>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</si>
  <si>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</si>
  <si>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</si>
  <si>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</si>
  <si>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</si>
  <si>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</si>
  <si>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</si>
  <si>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</si>
  <si>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</si>
  <si>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</si>
  <si>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</si>
  <si>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</si>
  <si>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</si>
  <si>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</si>
  <si>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</si>
  <si>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</si>
  <si>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</si>
  <si>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</si>
  <si>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</si>
  <si>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</si>
  <si>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</si>
  <si>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</si>
  <si>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</si>
  <si>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</si>
  <si>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</si>
  <si>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</si>
  <si>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</si>
  <si>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</si>
  <si>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</si>
  <si>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</si>
  <si>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</si>
  <si>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</si>
  <si>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</si>
  <si>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</si>
  <si>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</si>
  <si>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</si>
  <si>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</si>
  <si>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</si>
  <si>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</si>
  <si>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</si>
  <si>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</si>
  <si>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</si>
  <si>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</si>
  <si>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</si>
  <si>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</si>
  <si>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</si>
  <si>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</si>
  <si>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</si>
  <si>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</si>
  <si>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</si>
  <si>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</si>
  <si>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</si>
  <si>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</si>
  <si>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</si>
  <si>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</si>
  <si>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</si>
  <si>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</si>
  <si>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</si>
  <si>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</si>
  <si>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</si>
  <si>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</si>
  <si>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</si>
  <si>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</si>
  <si>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Tajikistan</t>
  </si>
  <si>
    <t>Glass Half Full: Poverty Diagnostic of Water Supply, Sanitation and Hygiene Conditions in Tajikistan, World Bank</t>
  </si>
  <si>
    <t>Survey</t>
  </si>
  <si>
    <t xml:space="preserve">Piped </t>
  </si>
  <si>
    <t>Public tap or stand pipe</t>
  </si>
  <si>
    <t>Tubewell or borehole</t>
  </si>
  <si>
    <t>Protected well</t>
  </si>
  <si>
    <t>Protected spring</t>
  </si>
  <si>
    <t>Rainwater</t>
  </si>
  <si>
    <t>Surface water</t>
  </si>
  <si>
    <t>Bottled water</t>
  </si>
  <si>
    <t>Flush</t>
  </si>
  <si>
    <t>Pit latrine with slab</t>
  </si>
  <si>
    <t>Composting toilet</t>
  </si>
  <si>
    <t>Hanging toilet</t>
  </si>
  <si>
    <t xml:space="preserve">Survey includes a nationally representative samples of 'basic education' schools (primary and lower secondary). </t>
  </si>
  <si>
    <t>Cart with small tank/drum</t>
  </si>
  <si>
    <t>Unprotected well/spring</t>
  </si>
  <si>
    <t>Other</t>
  </si>
  <si>
    <t>Available daily in the last week</t>
  </si>
  <si>
    <t>Improved &amp; available daily in last week</t>
  </si>
  <si>
    <t>Pit latrine without slab / open pit</t>
  </si>
  <si>
    <t>Ventilated improved latrine</t>
  </si>
  <si>
    <t>Boys and girls don't share same toilets</t>
  </si>
  <si>
    <t xml:space="preserve">Survey includes a nationally representative samples of 'basic education' schools (primary and lower secondary). Nationally, 64.9% of schools have student toilets/latrines that provide privacy, 57.7% have no problems. The minimum of these values is used to estimate usable toilets. </t>
  </si>
  <si>
    <t>Toilets have no problems</t>
  </si>
  <si>
    <t>Improved, not shared, and no problems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</si>
  <si>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</si>
  <si>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</si>
  <si>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</si>
  <si>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</si>
  <si>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</si>
  <si>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</si>
  <si>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</si>
  <si>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</si>
  <si>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</si>
  <si>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</si>
  <si>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</si>
  <si>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</si>
  <si>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</si>
  <si>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</si>
  <si>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</si>
  <si>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</si>
  <si>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</si>
  <si>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</si>
  <si>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</si>
  <si>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</si>
  <si>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</si>
  <si>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</si>
  <si>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</si>
  <si>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</si>
  <si>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</si>
  <si>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</si>
  <si>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</si>
  <si>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</si>
  <si>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</si>
  <si>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TJK_2017_SUR</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</si>
  <si>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</si>
  <si>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</si>
  <si>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</si>
  <si>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</si>
  <si>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</si>
  <si>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</si>
  <si>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</si>
  <si>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</si>
  <si>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</si>
  <si>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</si>
  <si>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</si>
  <si>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</si>
  <si>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</si>
  <si>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</si>
  <si>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</si>
  <si>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</si>
  <si>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</si>
  <si>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</si>
  <si>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Observed place where students wash hands</t>
  </si>
  <si>
    <t>Water at the place of handwashing</t>
  </si>
  <si>
    <t>Place to wash and soap available</t>
  </si>
  <si>
    <t>Water at place to wash, &amp; soap available</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</si>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</sst>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4"/>
    <xf numFmtId="0" fontId="15" fillId="0" borderId="234"/>
    <xf numFmtId="0" fontId="19" fillId="0" borderId="234"/>
  </cellStyleXfs>
  <cellXfs count="102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1" fontId="97" fillId="49" borderId="90" xfId="0" applyNumberFormat="true" applyFont="true" applyFill="true" applyBorder="true" applyAlignment="true" applyProtection="true">
      <alignment horizontal="center" vertical="center"/>
    </xf>
    <xf numFmtId="1" fontId="98" fillId="50" borderId="91" xfId="0" applyNumberFormat="true" applyFont="true" applyFill="true" applyBorder="true" applyAlignment="true" applyProtection="true">
      <alignment horizontal="center" vertical="center"/>
    </xf>
    <xf numFmtId="1" fontId="99" fillId="51" borderId="92" xfId="0" applyNumberFormat="true" applyFont="true" applyFill="true" applyBorder="true" applyAlignment="true" applyProtection="true">
      <alignment horizontal="center" vertical="center"/>
    </xf>
    <xf numFmtId="1" fontId="100" fillId="52" borderId="93" xfId="0" applyNumberFormat="true" applyFont="true" applyFill="true" applyBorder="true" applyAlignment="true" applyProtection="true">
      <alignment horizontal="center" vertical="center"/>
    </xf>
    <xf numFmtId="1" fontId="101" fillId="53" borderId="94" xfId="0" applyNumberFormat="true" applyFont="true" applyFill="true" applyBorder="true" applyAlignment="true" applyProtection="true">
      <alignment horizontal="center" vertical="center"/>
    </xf>
    <xf numFmtId="1" fontId="102" fillId="54" borderId="95" xfId="0" applyNumberFormat="true" applyFont="true" applyFill="true" applyBorder="true" applyAlignment="true" applyProtection="true">
      <alignment horizontal="center" vertical="center"/>
    </xf>
    <xf numFmtId="1" fontId="103" fillId="55" borderId="96" xfId="0" applyNumberFormat="true" applyFont="true" applyFill="true" applyBorder="true" applyAlignment="true" applyProtection="true">
      <alignment horizontal="center" vertical="center"/>
    </xf>
    <xf numFmtId="1" fontId="104" fillId="56" borderId="97" xfId="0" applyNumberFormat="true" applyFont="true" applyFill="true" applyBorder="true" applyAlignment="true" applyProtection="true">
      <alignment horizontal="center" vertical="center"/>
    </xf>
    <xf numFmtId="1" fontId="105" fillId="57" borderId="98" xfId="0" applyNumberFormat="true" applyFont="true" applyFill="true" applyBorder="true" applyAlignment="true" applyProtection="true">
      <alignment horizontal="center" vertical="center"/>
    </xf>
    <xf numFmtId="1" fontId="106" fillId="58" borderId="99" xfId="0" applyNumberFormat="true" applyFont="true" applyFill="true" applyBorder="true" applyAlignment="true" applyProtection="true">
      <alignment horizontal="center" vertical="center"/>
    </xf>
    <xf numFmtId="1" fontId="107" fillId="59" borderId="100" xfId="0" applyNumberFormat="true" applyFont="true" applyFill="true" applyBorder="true" applyAlignment="true" applyProtection="true">
      <alignment horizontal="center" vertical="center"/>
    </xf>
    <xf numFmtId="1" fontId="108" fillId="60" borderId="101" xfId="0" applyNumberFormat="true" applyFont="true" applyFill="true" applyBorder="true" applyAlignment="true" applyProtection="true">
      <alignment horizontal="center" vertical="center"/>
    </xf>
    <xf numFmtId="1" fontId="109" fillId="61" borderId="102" xfId="0" applyNumberFormat="true" applyFont="true" applyFill="true" applyBorder="true" applyAlignment="true" applyProtection="true">
      <alignment horizontal="center" vertical="center"/>
    </xf>
    <xf numFmtId="1" fontId="110" fillId="62" borderId="103" xfId="0" applyNumberFormat="true" applyFont="true" applyFill="true" applyBorder="true" applyAlignment="true" applyProtection="true">
      <alignment horizontal="center" vertical="center"/>
    </xf>
    <xf numFmtId="1" fontId="111" fillId="63" borderId="104" xfId="0" applyNumberFormat="true" applyFont="true" applyFill="true" applyBorder="true" applyAlignment="true" applyProtection="true">
      <alignment horizontal="center" vertical="center"/>
    </xf>
    <xf numFmtId="1" fontId="112" fillId="64" borderId="105" xfId="0" applyNumberFormat="true" applyFont="true" applyFill="true" applyBorder="true" applyAlignment="true" applyProtection="true">
      <alignment horizontal="center" vertical="center"/>
    </xf>
    <xf numFmtId="1" fontId="113" fillId="65" borderId="106" xfId="0" applyNumberFormat="true" applyFont="true" applyFill="true" applyBorder="true" applyAlignment="true" applyProtection="true">
      <alignment horizontal="center" vertical="center"/>
    </xf>
    <xf numFmtId="1" fontId="114" fillId="66" borderId="107" xfId="0" applyNumberFormat="true" applyFont="true" applyFill="true" applyBorder="true" applyAlignment="true" applyProtection="true">
      <alignment horizontal="center" vertical="center"/>
    </xf>
    <xf numFmtId="1" fontId="115" fillId="67" borderId="108" xfId="0" applyNumberFormat="true" applyFont="true" applyFill="true" applyBorder="true" applyAlignment="true" applyProtection="true">
      <alignment horizontal="center" vertical="center"/>
    </xf>
    <xf numFmtId="1" fontId="116" fillId="68" borderId="109" xfId="0" applyNumberFormat="true" applyFont="true" applyFill="true" applyBorder="true" applyAlignment="true" applyProtection="true">
      <alignment horizontal="center" vertical="center"/>
    </xf>
    <xf numFmtId="1" fontId="117" fillId="69" borderId="110" xfId="0" applyNumberFormat="true" applyFont="true" applyFill="true" applyBorder="true" applyAlignment="true" applyProtection="true">
      <alignment horizontal="center" vertical="center"/>
    </xf>
    <xf numFmtId="1" fontId="118" fillId="70" borderId="111" xfId="0" applyNumberFormat="true" applyFont="true" applyFill="true" applyBorder="true" applyAlignment="true" applyProtection="true">
      <alignment horizontal="center" vertical="center"/>
    </xf>
    <xf numFmtId="1" fontId="119" fillId="71" borderId="112" xfId="0" applyNumberFormat="true" applyFont="true" applyFill="true" applyBorder="true" applyAlignment="true" applyProtection="true">
      <alignment horizontal="center" vertical="center"/>
    </xf>
    <xf numFmtId="0" fontId="120" fillId="72" borderId="113" xfId="0" applyNumberFormat="true" applyFont="true" applyFill="true" applyBorder="true" applyAlignment="true" applyProtection="true">
      <alignment horizontal="center" vertical="center"/>
    </xf>
    <xf numFmtId="164" fontId="121" fillId="73" borderId="114" xfId="0" applyNumberFormat="true" applyFont="true" applyFill="true" applyBorder="true" applyAlignment="true" applyProtection="true">
      <alignment horizontal="center" vertical="center"/>
    </xf>
    <xf numFmtId="0" fontId="122" fillId="74" borderId="115" xfId="0" applyNumberFormat="true" applyFont="true" applyFill="true" applyBorder="true" applyAlignment="true" applyProtection="true">
      <alignment horizontal="center" vertical="center"/>
    </xf>
    <xf numFmtId="0" fontId="123" fillId="75" borderId="116" xfId="0" applyNumberFormat="true" applyFont="true" applyFill="true" applyBorder="true" applyAlignment="true" applyProtection="true">
      <alignment horizontal="center" vertical="center"/>
    </xf>
    <xf numFmtId="0" fontId="124" fillId="76" borderId="117" xfId="0" applyNumberFormat="true" applyFont="true" applyFill="true" applyBorder="true" applyAlignment="true" applyProtection="true">
      <alignment horizontal="center" vertical="center"/>
    </xf>
    <xf numFmtId="1" fontId="125" fillId="77" borderId="118" xfId="0" applyNumberFormat="true" applyFont="true" applyFill="true" applyBorder="true" applyAlignment="true" applyProtection="true">
      <alignment horizontal="center" vertical="center"/>
    </xf>
    <xf numFmtId="164" fontId="126" fillId="78" borderId="119" xfId="0" applyNumberFormat="true" applyFont="true" applyFill="true" applyBorder="true" applyAlignment="true" applyProtection="true">
      <alignment horizontal="center" vertical="center"/>
    </xf>
    <xf numFmtId="0" fontId="127" fillId="79" borderId="120" xfId="0" applyNumberFormat="true" applyFont="true" applyFill="true" applyBorder="true" applyAlignment="true" applyProtection="true">
      <alignment horizontal="center" vertical="center"/>
    </xf>
    <xf numFmtId="164" fontId="128" fillId="80" borderId="121" xfId="0" applyNumberFormat="true" applyFont="true" applyFill="true" applyBorder="true" applyAlignment="true" applyProtection="true">
      <alignment horizontal="center" vertical="center"/>
    </xf>
    <xf numFmtId="0" fontId="129" fillId="81" borderId="122" xfId="0" applyNumberFormat="true" applyFont="true" applyFill="true" applyBorder="true" applyAlignment="true" applyProtection="true">
      <alignment horizontal="center" vertical="center"/>
    </xf>
    <xf numFmtId="0" fontId="130" fillId="82" borderId="123" xfId="0" applyNumberFormat="true" applyFont="true" applyFill="true" applyBorder="true" applyAlignment="true" applyProtection="true">
      <alignment horizontal="center" vertical="center"/>
    </xf>
    <xf numFmtId="0" fontId="131" fillId="83" borderId="124" xfId="0" applyNumberFormat="true" applyFont="true" applyFill="true" applyBorder="true" applyAlignment="true" applyProtection="true">
      <alignment horizontal="center" vertical="center"/>
    </xf>
    <xf numFmtId="0" fontId="132" fillId="84" borderId="125" xfId="0" applyNumberFormat="true" applyFont="true" applyFill="true" applyBorder="true" applyAlignment="true" applyProtection="true">
      <alignment horizontal="center" vertical="center"/>
    </xf>
    <xf numFmtId="164" fontId="133" fillId="85" borderId="126" xfId="0" applyNumberFormat="true" applyFont="true" applyFill="true" applyBorder="true" applyAlignment="true" applyProtection="true">
      <alignment horizontal="center" vertical="center"/>
    </xf>
    <xf numFmtId="0" fontId="134" fillId="86" borderId="127" xfId="0" applyNumberFormat="true" applyFont="true" applyFill="true" applyBorder="true" applyAlignment="true" applyProtection="true">
      <alignment horizontal="center" vertical="center"/>
    </xf>
    <xf numFmtId="0" fontId="135" fillId="87" borderId="128" xfId="0" applyNumberFormat="true" applyFont="true" applyFill="true" applyBorder="true" applyAlignment="true" applyProtection="true">
      <alignment horizontal="center" vertical="center"/>
    </xf>
    <xf numFmtId="0" fontId="136" fillId="88" borderId="129" xfId="0" applyNumberFormat="true" applyFont="true" applyFill="true" applyBorder="true" applyAlignment="true" applyProtection="true">
      <alignment horizontal="center" vertical="center"/>
    </xf>
    <xf numFmtId="0" fontId="137" fillId="89" borderId="130" xfId="0" applyNumberFormat="true" applyFont="true" applyFill="true" applyBorder="true" applyAlignment="true" applyProtection="true">
      <alignment horizontal="center" vertical="center"/>
    </xf>
    <xf numFmtId="164" fontId="138" fillId="90" borderId="131" xfId="0" applyNumberFormat="true" applyFont="true" applyFill="true" applyBorder="true" applyAlignment="true" applyProtection="true">
      <alignment horizontal="center" vertical="center"/>
    </xf>
    <xf numFmtId="0" fontId="139" fillId="91" borderId="132" xfId="0" applyNumberFormat="true" applyFont="true" applyFill="true" applyBorder="true" applyAlignment="true" applyProtection="true">
      <alignment horizontal="center" vertical="center"/>
    </xf>
    <xf numFmtId="0" fontId="140" fillId="92" borderId="133" xfId="0" applyNumberFormat="true" applyFont="true" applyFill="true" applyBorder="true" applyAlignment="true" applyProtection="true">
      <alignment horizontal="center" vertical="center"/>
    </xf>
    <xf numFmtId="0" fontId="141" fillId="93" borderId="134" xfId="0" applyNumberFormat="true" applyFont="true" applyFill="true" applyBorder="true" applyAlignment="true" applyProtection="true">
      <alignment horizontal="center" vertical="center"/>
    </xf>
    <xf numFmtId="0" fontId="142" fillId="94" borderId="135" xfId="0" applyNumberFormat="true" applyFont="true" applyFill="true" applyBorder="true" applyAlignment="true" applyProtection="true">
      <alignment horizontal="center" vertical="center"/>
    </xf>
    <xf numFmtId="164" fontId="143" fillId="95" borderId="136" xfId="0" applyNumberFormat="true" applyFont="true" applyFill="true" applyBorder="true" applyAlignment="true" applyProtection="true">
      <alignment horizontal="center" vertical="center"/>
    </xf>
    <xf numFmtId="0" fontId="144" fillId="96" borderId="137" xfId="0" applyNumberFormat="true" applyFont="true" applyFill="true" applyBorder="true" applyAlignment="true" applyProtection="true">
      <alignment horizontal="center" vertical="center"/>
    </xf>
    <xf numFmtId="0" fontId="145" fillId="97" borderId="138" xfId="0" applyNumberFormat="true" applyFont="true" applyFill="true" applyBorder="true" applyAlignment="true" applyProtection="true">
      <alignment horizontal="center" vertical="center"/>
    </xf>
    <xf numFmtId="0" fontId="146" fillId="98" borderId="139" xfId="0" applyNumberFormat="true" applyFont="true" applyFill="true" applyBorder="true" applyAlignment="true" applyProtection="true">
      <alignment horizontal="center" vertical="center"/>
    </xf>
    <xf numFmtId="0" fontId="147" fillId="99" borderId="140" xfId="0" applyNumberFormat="true" applyFont="true" applyFill="true" applyBorder="true" applyAlignment="true" applyProtection="true">
      <alignment horizontal="center" vertical="center"/>
    </xf>
    <xf numFmtId="164" fontId="148" fillId="100" borderId="141" xfId="0" applyNumberFormat="true" applyFont="true" applyFill="true" applyBorder="true" applyAlignment="true" applyProtection="true">
      <alignment horizontal="center" vertical="center"/>
    </xf>
    <xf numFmtId="0" fontId="149" fillId="101" borderId="142" xfId="0" applyNumberFormat="true" applyFont="true" applyFill="true" applyBorder="true" applyAlignment="true" applyProtection="true">
      <alignment horizontal="center" vertical="center"/>
    </xf>
    <xf numFmtId="0" fontId="150" fillId="102" borderId="143" xfId="0" applyNumberFormat="true" applyFont="true" applyFill="true" applyBorder="true" applyAlignment="true" applyProtection="true">
      <alignment horizontal="center" vertical="center"/>
    </xf>
    <xf numFmtId="0" fontId="151" fillId="103" borderId="144" xfId="0" applyNumberFormat="true" applyFont="true" applyFill="true" applyBorder="true" applyAlignment="true" applyProtection="true">
      <alignment horizontal="center" vertical="center"/>
    </xf>
    <xf numFmtId="0" fontId="152" fillId="104" borderId="145" xfId="0" applyNumberFormat="true" applyFont="true" applyFill="true" applyBorder="true" applyAlignment="true" applyProtection="true">
      <alignment horizontal="center" vertical="center"/>
    </xf>
    <xf numFmtId="164" fontId="153" fillId="105" borderId="146" xfId="0" applyNumberFormat="true" applyFont="true" applyFill="true" applyBorder="true" applyAlignment="true" applyProtection="true">
      <alignment horizontal="center" vertical="center"/>
    </xf>
    <xf numFmtId="0" fontId="154" fillId="106" borderId="147" xfId="0" applyNumberFormat="true" applyFont="true" applyFill="true" applyBorder="true" applyAlignment="true" applyProtection="true">
      <alignment horizontal="center" vertical="center"/>
    </xf>
    <xf numFmtId="0" fontId="155" fillId="107" borderId="148" xfId="0" applyNumberFormat="true" applyFont="true" applyFill="true" applyBorder="true" applyAlignment="true" applyProtection="true">
      <alignment horizontal="center" vertical="center"/>
    </xf>
    <xf numFmtId="0" fontId="156" fillId="108" borderId="149" xfId="0" applyNumberFormat="true" applyFont="true" applyFill="true" applyBorder="true" applyAlignment="true" applyProtection="true">
      <alignment horizontal="center" vertical="center"/>
    </xf>
    <xf numFmtId="0" fontId="157" fillId="109" borderId="150" xfId="0" applyNumberFormat="true" applyFont="true" applyFill="true" applyBorder="true" applyAlignment="true" applyProtection="true">
      <alignment horizontal="center" vertical="center"/>
    </xf>
    <xf numFmtId="164" fontId="158" fillId="110" borderId="151" xfId="0" applyNumberFormat="true" applyFont="true" applyFill="true" applyBorder="true" applyAlignment="true" applyProtection="true">
      <alignment horizontal="center" vertical="center"/>
    </xf>
    <xf numFmtId="0" fontId="159" fillId="111" borderId="152" xfId="0" applyNumberFormat="true" applyFont="true" applyFill="true" applyBorder="true" applyAlignment="true" applyProtection="true">
      <alignment horizontal="center" vertical="center"/>
    </xf>
    <xf numFmtId="0" fontId="160" fillId="112" borderId="153" xfId="0" applyNumberFormat="true" applyFont="true" applyFill="true" applyBorder="true" applyAlignment="true" applyProtection="true">
      <alignment horizontal="center" vertical="center"/>
    </xf>
    <xf numFmtId="0" fontId="161" fillId="113" borderId="154" xfId="0" applyNumberFormat="true" applyFont="true" applyFill="true" applyBorder="true" applyAlignment="true" applyProtection="true">
      <alignment horizontal="center" vertical="center"/>
    </xf>
    <xf numFmtId="0" fontId="162" fillId="114" borderId="155" xfId="0" applyNumberFormat="true" applyFont="true" applyFill="true" applyBorder="true" applyAlignment="true" applyProtection="true">
      <alignment horizontal="center" vertical="center"/>
    </xf>
    <xf numFmtId="164" fontId="163" fillId="115" borderId="156" xfId="0" applyNumberFormat="true" applyFont="true" applyFill="true" applyBorder="true" applyAlignment="true" applyProtection="true">
      <alignment horizontal="center" vertical="center"/>
    </xf>
    <xf numFmtId="0" fontId="164" fillId="116" borderId="157" xfId="0" applyNumberFormat="true" applyFont="true" applyFill="true" applyBorder="true" applyAlignment="true" applyProtection="true">
      <alignment horizontal="center" vertical="center"/>
    </xf>
    <xf numFmtId="0" fontId="165" fillId="117" borderId="158" xfId="0" applyNumberFormat="true" applyFont="true" applyFill="true" applyBorder="true" applyAlignment="true" applyProtection="true">
      <alignment horizontal="center" vertical="center"/>
    </xf>
    <xf numFmtId="0" fontId="166" fillId="118" borderId="159" xfId="0" applyNumberFormat="true" applyFont="true" applyFill="true" applyBorder="true" applyAlignment="true" applyProtection="true">
      <alignment horizontal="center" vertical="center"/>
    </xf>
    <xf numFmtId="0" fontId="167" fillId="119" borderId="160" xfId="0" applyNumberFormat="true" applyFont="true" applyFill="true" applyBorder="true" applyAlignment="true" applyProtection="true">
      <alignment horizontal="center" vertical="center"/>
    </xf>
    <xf numFmtId="164" fontId="168" fillId="120" borderId="161" xfId="0" applyNumberFormat="true" applyFont="true" applyFill="true" applyBorder="true" applyAlignment="true" applyProtection="true">
      <alignment horizontal="center" vertical="center"/>
    </xf>
    <xf numFmtId="0" fontId="169" fillId="121" borderId="162" xfId="0" applyNumberFormat="true" applyFont="true" applyFill="true" applyBorder="true" applyAlignment="true" applyProtection="true">
      <alignment horizontal="center" vertical="center"/>
    </xf>
    <xf numFmtId="0" fontId="170" fillId="122" borderId="163" xfId="0" applyNumberFormat="true" applyFont="true" applyFill="true" applyBorder="true" applyAlignment="true" applyProtection="true">
      <alignment horizontal="center" vertical="center"/>
    </xf>
    <xf numFmtId="0" fontId="171" fillId="123" borderId="164" xfId="0" applyNumberFormat="true" applyFont="true" applyFill="true" applyBorder="true" applyAlignment="true" applyProtection="true">
      <alignment horizontal="center" vertical="center"/>
    </xf>
    <xf numFmtId="0" fontId="172" fillId="124" borderId="165" xfId="0" applyNumberFormat="true" applyFont="true" applyFill="true" applyBorder="true" applyAlignment="true" applyProtection="true">
      <alignment horizontal="center" vertical="center"/>
    </xf>
    <xf numFmtId="164" fontId="173" fillId="125" borderId="166" xfId="0" applyNumberFormat="true" applyFont="true" applyFill="true" applyBorder="true" applyAlignment="true" applyProtection="true">
      <alignment horizontal="center" vertical="center"/>
    </xf>
    <xf numFmtId="0" fontId="174" fillId="126" borderId="167" xfId="0" applyNumberFormat="true" applyFont="true" applyFill="true" applyBorder="true" applyAlignment="true" applyProtection="true">
      <alignment horizontal="center" vertical="center"/>
    </xf>
    <xf numFmtId="0" fontId="175" fillId="127" borderId="168" xfId="0" applyNumberFormat="true" applyFont="true" applyFill="true" applyBorder="true" applyAlignment="true" applyProtection="true">
      <alignment horizontal="center" vertical="center"/>
    </xf>
    <xf numFmtId="0" fontId="176" fillId="128" borderId="169" xfId="0" applyNumberFormat="true" applyFont="true" applyFill="true" applyBorder="true" applyAlignment="true" applyProtection="true">
      <alignment horizontal="center" vertical="center"/>
    </xf>
    <xf numFmtId="0" fontId="177" fillId="129" borderId="170" xfId="0" applyNumberFormat="true" applyFont="true" applyFill="true" applyBorder="true" applyAlignment="true" applyProtection="true">
      <alignment horizontal="center" vertical="center"/>
    </xf>
    <xf numFmtId="164" fontId="178" fillId="130" borderId="171" xfId="0" applyNumberFormat="true" applyFont="true" applyFill="true" applyBorder="true" applyAlignment="true" applyProtection="true">
      <alignment horizontal="center" vertical="center"/>
    </xf>
    <xf numFmtId="0" fontId="179" fillId="131" borderId="172" xfId="0" applyNumberFormat="true" applyFont="true" applyFill="true" applyBorder="true" applyAlignment="true" applyProtection="true">
      <alignment horizontal="center" vertical="center"/>
    </xf>
    <xf numFmtId="0" fontId="180" fillId="132" borderId="173" xfId="0" applyNumberFormat="true" applyFont="true" applyFill="true" applyBorder="true" applyAlignment="true" applyProtection="true">
      <alignment horizontal="center" vertical="center"/>
    </xf>
    <xf numFmtId="0" fontId="181" fillId="133" borderId="174" xfId="0" applyNumberFormat="true" applyFont="true" applyFill="true" applyBorder="true" applyAlignment="true" applyProtection="true">
      <alignment horizontal="center" vertical="center"/>
    </xf>
    <xf numFmtId="0" fontId="182" fillId="134" borderId="175" xfId="0" applyNumberFormat="true" applyFont="true" applyFill="true" applyBorder="true" applyAlignment="true" applyProtection="true">
      <alignment horizontal="center" vertical="center"/>
    </xf>
    <xf numFmtId="164" fontId="183" fillId="135" borderId="176" xfId="0" applyNumberFormat="true" applyFont="true" applyFill="true" applyBorder="true" applyAlignment="true" applyProtection="true">
      <alignment horizontal="center" vertical="center"/>
    </xf>
    <xf numFmtId="0" fontId="184" fillId="136" borderId="177" xfId="0" applyNumberFormat="true" applyFont="true" applyFill="true" applyBorder="true" applyAlignment="true" applyProtection="true">
      <alignment horizontal="center" vertical="center"/>
    </xf>
    <xf numFmtId="0" fontId="185" fillId="137" borderId="178" xfId="0" applyNumberFormat="true" applyFont="true" applyFill="true" applyBorder="true" applyAlignment="true" applyProtection="true">
      <alignment horizontal="center" vertical="center"/>
    </xf>
    <xf numFmtId="0" fontId="186" fillId="138" borderId="179" xfId="0" applyNumberFormat="true" applyFont="true" applyFill="true" applyBorder="true" applyAlignment="true" applyProtection="true">
      <alignment horizontal="center" vertical="center"/>
    </xf>
    <xf numFmtId="0" fontId="187" fillId="139" borderId="180" xfId="0" applyNumberFormat="true" applyFont="true" applyFill="true" applyBorder="true" applyAlignment="true" applyProtection="true">
      <alignment horizontal="center" vertical="center"/>
    </xf>
    <xf numFmtId="164" fontId="188" fillId="140" borderId="181" xfId="0" applyNumberFormat="true" applyFont="true" applyFill="true" applyBorder="true" applyAlignment="true" applyProtection="true">
      <alignment horizontal="center" vertical="center"/>
    </xf>
    <xf numFmtId="0" fontId="189" fillId="141" borderId="182" xfId="0" applyNumberFormat="true" applyFont="true" applyFill="true" applyBorder="true" applyAlignment="true" applyProtection="true">
      <alignment horizontal="center" vertical="center"/>
    </xf>
    <xf numFmtId="0" fontId="190" fillId="142" borderId="183" xfId="0" applyNumberFormat="true" applyFont="true" applyFill="true" applyBorder="true" applyAlignment="true" applyProtection="true">
      <alignment horizontal="center" vertical="center"/>
    </xf>
    <xf numFmtId="0" fontId="191" fillId="143" borderId="184" xfId="0" applyNumberFormat="true" applyFont="true" applyFill="true" applyBorder="true" applyAlignment="true" applyProtection="true">
      <alignment horizontal="center" vertical="center"/>
    </xf>
    <xf numFmtId="0" fontId="192" fillId="144" borderId="185" xfId="0" applyNumberFormat="true" applyFont="true" applyFill="true" applyBorder="true" applyAlignment="true" applyProtection="true">
      <alignment horizontal="center" vertical="center"/>
    </xf>
    <xf numFmtId="164" fontId="193" fillId="145" borderId="186" xfId="0" applyNumberFormat="true" applyFont="true" applyFill="true" applyBorder="true" applyAlignment="true" applyProtection="true">
      <alignment horizontal="center" vertical="center"/>
    </xf>
    <xf numFmtId="0" fontId="194" fillId="146" borderId="187" xfId="0" applyNumberFormat="true" applyFont="true" applyFill="true" applyBorder="true" applyAlignment="true" applyProtection="true">
      <alignment horizontal="center" vertical="center"/>
    </xf>
    <xf numFmtId="0" fontId="195" fillId="147" borderId="188" xfId="0" applyNumberFormat="true" applyFont="true" applyFill="true" applyBorder="true" applyAlignment="true" applyProtection="true">
      <alignment horizontal="center" vertical="center"/>
    </xf>
    <xf numFmtId="0" fontId="196" fillId="148" borderId="189" xfId="0" applyNumberFormat="true" applyFont="true" applyFill="true" applyBorder="true" applyAlignment="true" applyProtection="true">
      <alignment horizontal="center" vertical="center"/>
    </xf>
    <xf numFmtId="0" fontId="197" fillId="149" borderId="190" xfId="0" applyNumberFormat="true" applyFont="true" applyFill="true" applyBorder="true" applyAlignment="true" applyProtection="true">
      <alignment horizontal="center" vertical="center"/>
    </xf>
    <xf numFmtId="164" fontId="198" fillId="150" borderId="191" xfId="0" applyNumberFormat="true" applyFont="true" applyFill="true" applyBorder="true" applyAlignment="true" applyProtection="true">
      <alignment horizontal="center" vertical="center"/>
    </xf>
    <xf numFmtId="0" fontId="199" fillId="151" borderId="192" xfId="0" applyNumberFormat="true" applyFont="true" applyFill="true" applyBorder="true" applyAlignment="true" applyProtection="true">
      <alignment horizontal="center" vertical="center"/>
    </xf>
    <xf numFmtId="0" fontId="200" fillId="152" borderId="193" xfId="0" applyNumberFormat="true" applyFont="true" applyFill="true" applyBorder="true" applyAlignment="true" applyProtection="true">
      <alignment horizontal="center" vertical="center"/>
    </xf>
    <xf numFmtId="0" fontId="201" fillId="153" borderId="194" xfId="0" applyNumberFormat="true" applyFont="true" applyFill="true" applyBorder="true" applyAlignment="true" applyProtection="true">
      <alignment horizontal="center" vertical="center"/>
    </xf>
    <xf numFmtId="0" fontId="202" fillId="154" borderId="195" xfId="0" applyNumberFormat="true" applyFont="true" applyFill="true" applyBorder="true" applyAlignment="true" applyProtection="true">
      <alignment horizontal="center" vertical="center"/>
    </xf>
    <xf numFmtId="164" fontId="203" fillId="155" borderId="196" xfId="0" applyNumberFormat="true" applyFont="true" applyFill="true" applyBorder="true" applyAlignment="true" applyProtection="true">
      <alignment horizontal="center" vertical="center"/>
    </xf>
    <xf numFmtId="0" fontId="204" fillId="156" borderId="197" xfId="0" applyNumberFormat="true" applyFont="true" applyFill="true" applyBorder="true" applyAlignment="true" applyProtection="true">
      <alignment horizontal="center" vertical="center"/>
    </xf>
    <xf numFmtId="0" fontId="205" fillId="157" borderId="198" xfId="0" applyNumberFormat="true" applyFont="true" applyFill="true" applyBorder="true" applyAlignment="true" applyProtection="true">
      <alignment horizontal="center" vertical="center"/>
    </xf>
    <xf numFmtId="0" fontId="206" fillId="158" borderId="199" xfId="0" applyNumberFormat="true" applyFont="true" applyFill="true" applyBorder="true" applyAlignment="true" applyProtection="true">
      <alignment horizontal="center" vertical="center"/>
    </xf>
    <xf numFmtId="0" fontId="207" fillId="159" borderId="200" xfId="0" applyNumberFormat="true" applyFont="true" applyFill="true" applyBorder="true" applyAlignment="true" applyProtection="true">
      <alignment horizontal="center" vertical="center"/>
    </xf>
    <xf numFmtId="164" fontId="208" fillId="160" borderId="201" xfId="0" applyNumberFormat="true" applyFont="true" applyFill="true" applyBorder="true" applyAlignment="true" applyProtection="true">
      <alignment horizontal="center" vertical="center"/>
    </xf>
    <xf numFmtId="0" fontId="209" fillId="161" borderId="202" xfId="0" applyNumberFormat="true" applyFont="true" applyFill="true" applyBorder="true" applyAlignment="true" applyProtection="true">
      <alignment horizontal="center" vertical="center"/>
    </xf>
    <xf numFmtId="0" fontId="210" fillId="162" borderId="203" xfId="0" applyNumberFormat="true" applyFont="true" applyFill="true" applyBorder="true" applyAlignment="true" applyProtection="true">
      <alignment horizontal="center" vertical="center"/>
    </xf>
    <xf numFmtId="0" fontId="211" fillId="163" borderId="204" xfId="0" applyNumberFormat="true" applyFont="true" applyFill="true" applyBorder="true" applyAlignment="true" applyProtection="true">
      <alignment horizontal="center" vertical="center"/>
    </xf>
    <xf numFmtId="0" fontId="212" fillId="164" borderId="205" xfId="0" applyNumberFormat="true" applyFont="true" applyFill="true" applyBorder="true" applyAlignment="true" applyProtection="true">
      <alignment horizontal="center" vertical="center"/>
    </xf>
    <xf numFmtId="164" fontId="213" fillId="165" borderId="206" xfId="0" applyNumberFormat="true" applyFont="true" applyFill="true" applyBorder="true" applyAlignment="true" applyProtection="true">
      <alignment horizontal="center" vertical="center"/>
    </xf>
    <xf numFmtId="0" fontId="214" fillId="166" borderId="207" xfId="0" applyNumberFormat="true" applyFont="true" applyFill="true" applyBorder="true" applyAlignment="true" applyProtection="true">
      <alignment horizontal="center" vertical="center"/>
    </xf>
    <xf numFmtId="0" fontId="215" fillId="167" borderId="208" xfId="0" applyNumberFormat="true" applyFont="true" applyFill="true" applyBorder="true" applyAlignment="true" applyProtection="true">
      <alignment horizontal="center" vertical="center"/>
    </xf>
    <xf numFmtId="0" fontId="216" fillId="168" borderId="209" xfId="0" applyNumberFormat="true" applyFont="true" applyFill="true" applyBorder="true" applyAlignment="true" applyProtection="true">
      <alignment horizontal="center" vertical="center"/>
    </xf>
    <xf numFmtId="0" fontId="217" fillId="169" borderId="210" xfId="0" applyNumberFormat="true" applyFont="true" applyFill="true" applyBorder="true" applyAlignment="true" applyProtection="true">
      <alignment horizontal="center" vertical="center"/>
    </xf>
    <xf numFmtId="164" fontId="218" fillId="170" borderId="211" xfId="0" applyNumberFormat="true" applyFont="true" applyFill="true" applyBorder="true" applyAlignment="true" applyProtection="true">
      <alignment horizontal="center" vertical="center"/>
    </xf>
    <xf numFmtId="0" fontId="219" fillId="171" borderId="212" xfId="0" applyNumberFormat="true" applyFont="true" applyFill="true" applyBorder="true" applyAlignment="true" applyProtection="true">
      <alignment horizontal="center" vertical="center"/>
    </xf>
    <xf numFmtId="0" fontId="220" fillId="172" borderId="213" xfId="0" applyNumberFormat="true" applyFont="true" applyFill="true" applyBorder="true" applyAlignment="true" applyProtection="true">
      <alignment horizontal="center" vertical="center"/>
    </xf>
    <xf numFmtId="0" fontId="221" fillId="173" borderId="214" xfId="0" applyNumberFormat="true" applyFont="true" applyFill="true" applyBorder="true" applyAlignment="true" applyProtection="true">
      <alignment horizontal="center" vertical="center"/>
    </xf>
    <xf numFmtId="0" fontId="222" fillId="174" borderId="215" xfId="0" applyNumberFormat="true" applyFont="true" applyFill="true" applyBorder="true" applyAlignment="true" applyProtection="true">
      <alignment horizontal="center" vertical="center"/>
    </xf>
    <xf numFmtId="164" fontId="223" fillId="175" borderId="216" xfId="0" applyNumberFormat="true" applyFont="true" applyFill="true" applyBorder="true" applyAlignment="true" applyProtection="true">
      <alignment horizontal="center" vertical="center"/>
    </xf>
    <xf numFmtId="0" fontId="224" fillId="176" borderId="217" xfId="0" applyNumberFormat="true" applyFont="true" applyFill="true" applyBorder="true" applyAlignment="true" applyProtection="true">
      <alignment horizontal="center" vertical="center"/>
    </xf>
    <xf numFmtId="0" fontId="225" fillId="177" borderId="218" xfId="0" applyNumberFormat="true" applyFont="true" applyFill="true" applyBorder="true" applyAlignment="true" applyProtection="true">
      <alignment horizontal="center" vertical="center"/>
    </xf>
    <xf numFmtId="0" fontId="226" fillId="178" borderId="219" xfId="0" applyNumberFormat="true" applyFont="true" applyFill="true" applyBorder="true" applyAlignment="true" applyProtection="true">
      <alignment horizontal="center" vertical="center"/>
    </xf>
    <xf numFmtId="0" fontId="227" fillId="179" borderId="220" xfId="0" applyNumberFormat="true" applyFont="true" applyFill="true" applyBorder="true" applyAlignment="true" applyProtection="true">
      <alignment horizontal="center" vertical="center"/>
    </xf>
    <xf numFmtId="164" fontId="228" fillId="180" borderId="221" xfId="0" applyNumberFormat="true" applyFont="true" applyFill="true" applyBorder="true" applyAlignment="true" applyProtection="true">
      <alignment horizontal="center" vertical="center"/>
    </xf>
    <xf numFmtId="0" fontId="229" fillId="181" borderId="222" xfId="0" applyNumberFormat="true" applyFont="true" applyFill="true" applyBorder="true" applyAlignment="true" applyProtection="true">
      <alignment horizontal="center" vertical="center"/>
    </xf>
    <xf numFmtId="0" fontId="230" fillId="182" borderId="223" xfId="0" applyNumberFormat="true" applyFont="true" applyFill="true" applyBorder="true" applyAlignment="true" applyProtection="true">
      <alignment horizontal="center" vertical="center"/>
    </xf>
    <xf numFmtId="0" fontId="231" fillId="183" borderId="224" xfId="0" applyNumberFormat="true" applyFont="true" applyFill="true" applyBorder="true" applyAlignment="true" applyProtection="true">
      <alignment horizontal="center" vertical="center"/>
    </xf>
    <xf numFmtId="0" fontId="232" fillId="184" borderId="225" xfId="0" applyNumberFormat="true" applyFont="true" applyFill="true" applyBorder="true" applyAlignment="true" applyProtection="true">
      <alignment horizontal="center" vertical="center"/>
    </xf>
    <xf numFmtId="164" fontId="233" fillId="185" borderId="226" xfId="0" applyNumberFormat="true" applyFont="true" applyFill="true" applyBorder="true" applyAlignment="true" applyProtection="true">
      <alignment horizontal="center" vertical="center"/>
    </xf>
    <xf numFmtId="0" fontId="234" fillId="186" borderId="227" xfId="0" applyNumberFormat="true" applyFont="true" applyFill="true" applyBorder="true" applyAlignment="true" applyProtection="true">
      <alignment horizontal="center" vertical="center"/>
    </xf>
    <xf numFmtId="0" fontId="235" fillId="187" borderId="228" xfId="0" applyNumberFormat="true" applyFont="true" applyFill="true" applyBorder="true" applyAlignment="true" applyProtection="true">
      <alignment horizontal="center" vertical="center"/>
    </xf>
    <xf numFmtId="0" fontId="236" fillId="188" borderId="229" xfId="0" applyNumberFormat="true" applyFont="true" applyFill="true" applyBorder="true" applyAlignment="true" applyProtection="true">
      <alignment horizontal="center" vertical="center"/>
    </xf>
    <xf numFmtId="0" fontId="237" fillId="189" borderId="230" xfId="0" applyNumberFormat="true" applyFont="true" applyFill="true" applyBorder="true" applyAlignment="true" applyProtection="true">
      <alignment horizontal="center" vertical="center"/>
    </xf>
    <xf numFmtId="0" fontId="238" fillId="190" borderId="231" xfId="0" applyNumberFormat="true" applyFont="true" applyFill="true" applyBorder="true" applyAlignment="true" applyProtection="true">
      <alignment horizontal="center" vertical="center"/>
    </xf>
    <xf numFmtId="0" fontId="239" fillId="191" borderId="232" xfId="0" applyNumberFormat="true" applyFont="true" applyFill="true" applyBorder="true" applyAlignment="true" applyProtection="true">
      <alignment horizontal="center" vertical="center"/>
    </xf>
    <xf numFmtId="0" fontId="240" fillId="192" borderId="233" xfId="0" applyNumberFormat="true" applyFont="true" applyFill="true" applyBorder="true" applyAlignment="true" applyProtection="true">
      <alignment horizontal="center" vertical="center"/>
    </xf>
    <xf numFmtId="0" fontId="241" fillId="0" borderId="234"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4" xfId="20" applyFont="true" applyFill="true" applyAlignment="true">
      <alignment horizontal="center" vertical="center"/>
    </xf>
    <xf numFmtId="0" fontId="11" fillId="2" borderId="234" xfId="20" applyFont="true" applyFill="true"/>
    <xf numFmtId="0" fontId="61" fillId="2" borderId="234" xfId="20" applyFont="true" applyFill="true" applyAlignment="true">
      <alignment horizontal="center" vertical="center"/>
    </xf>
    <xf numFmtId="0" fontId="77" fillId="2" borderId="234" xfId="20" applyFont="true" applyFill="true"/>
    <xf numFmtId="0" fontId="26" fillId="2" borderId="234" xfId="20" applyFont="true" applyFill="true"/>
    <xf numFmtId="0" fontId="78" fillId="2" borderId="234" xfId="20" applyFont="true" applyFill="true"/>
    <xf numFmtId="0" fontId="63" fillId="2" borderId="234" xfId="20" applyFont="true" applyFill="true"/>
    <xf numFmtId="0" fontId="11" fillId="2" borderId="234" xfId="20" applyFont="true" applyFill="true" applyAlignment="true">
      <alignment vertical="center" wrapText="true"/>
    </xf>
    <xf numFmtId="0" fontId="5" fillId="2" borderId="234" xfId="20" applyFont="true" applyFill="true" applyAlignment="true">
      <alignment vertical="center" wrapText="true"/>
    </xf>
    <xf numFmtId="0" fontId="11" fillId="0" borderId="234" xfId="20" applyFont="true"/>
    <xf numFmtId="0" fontId="7" fillId="2" borderId="234" xfId="20" applyFont="true" applyFill="true"/>
    <xf numFmtId="0" fontId="3" fillId="2" borderId="234"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4"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4"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4" xfId="20" applyFont="true" applyFill="true"/>
    <xf numFmtId="0" fontId="16" fillId="2" borderId="234" xfId="20" applyFont="true" applyFill="true" applyAlignment="true">
      <alignment horizontal="left" vertical="center"/>
    </xf>
    <xf numFmtId="0" fontId="242" fillId="42" borderId="234" xfId="22" applyFont="true" applyFill="true" applyAlignment="true">
      <alignment horizontal="left" vertical="center" wrapText="true"/>
    </xf>
    <xf numFmtId="0" fontId="242" fillId="43" borderId="235" xfId="22" applyFont="true" applyFill="true" applyBorder="true" applyAlignment="true">
      <alignment horizontal="left" vertical="center" wrapText="true"/>
    </xf>
    <xf numFmtId="0" fontId="242" fillId="43" borderId="234" xfId="22" applyFont="true" applyFill="true" applyAlignment="true">
      <alignment horizontal="left" vertical="center" wrapText="true"/>
    </xf>
    <xf numFmtId="0" fontId="242" fillId="27" borderId="234" xfId="22" applyFont="true" applyFill="true" applyAlignment="true">
      <alignment horizontal="left" vertical="center" wrapText="true"/>
    </xf>
    <xf numFmtId="0" fontId="16" fillId="193" borderId="234" xfId="22" applyFont="true" applyFill="true" applyAlignment="true">
      <alignment horizontal="left" vertical="center" wrapText="true"/>
    </xf>
    <xf numFmtId="0" fontId="16" fillId="44" borderId="234" xfId="22" applyFont="true" applyFill="true" applyAlignment="true">
      <alignment horizontal="left" vertical="center" wrapText="true"/>
    </xf>
    <xf numFmtId="0" fontId="16" fillId="194" borderId="234" xfId="22" applyFont="true" applyFill="true" applyAlignment="true">
      <alignment horizontal="left" vertical="center" wrapText="true"/>
    </xf>
    <xf numFmtId="1" fontId="243"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8" xfId="0" applyNumberFormat="true" applyFont="true" applyBorder="true" applyAlignment="true" applyProtection="true">
      <alignment horizontal="general" vertical="bottom"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25.5</c:v>
                </c:pt>
                <c:pt idx="1">
                  <c:v>41.3</c:v>
                </c:pt>
                <c:pt idx="2">
                  <c:v>20</c:v>
                </c:pt>
                <c:pt idx="3">
                  <c:v>1E-10</c:v>
                </c:pt>
                <c:pt idx="4">
                  <c:v>1E-10</c:v>
                </c:pt>
                <c:pt idx="5">
                  <c:v>1E-10</c:v>
                </c:pt>
              </c:numCache>
            </c:numRef>
          </c:val>
          <c:extLst>
            <c:ext xmlns:c16="http://schemas.microsoft.com/office/drawing/2014/chart" uri="{C3380CC4-5D6E-409C-BE32-E72D297353CC}">
              <c16:uniqueId val="{00000000-9BEF-474A-869A-144EF1AD016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EF-474A-869A-144EF1AD016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EF-474A-869A-144EF1AD016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EF-474A-869A-144EF1AD016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EF-474A-869A-144EF1AD016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EF-474A-869A-144EF1AD016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EF-474A-869A-144EF1AD016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13.1</c:v>
                </c:pt>
                <c:pt idx="1">
                  <c:v>15</c:v>
                </c:pt>
                <c:pt idx="2">
                  <c:v>12.1</c:v>
                </c:pt>
                <c:pt idx="3">
                  <c:v>1E-10</c:v>
                </c:pt>
                <c:pt idx="4">
                  <c:v>1E-10</c:v>
                </c:pt>
                <c:pt idx="5">
                  <c:v>1E-10</c:v>
                </c:pt>
              </c:numCache>
            </c:numRef>
          </c:val>
          <c:extLst>
            <c:ext xmlns:c16="http://schemas.microsoft.com/office/drawing/2014/chart" uri="{C3380CC4-5D6E-409C-BE32-E72D297353CC}">
              <c16:uniqueId val="{00000007-9BEF-474A-869A-144EF1AD016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100</c:v>
                </c:pt>
                <c:pt idx="5">
                  <c:v>100</c:v>
                </c:pt>
              </c:numCache>
            </c:numRef>
          </c:val>
          <c:extLst>
            <c:ext xmlns:c16="http://schemas.microsoft.com/office/drawing/2014/chart" uri="{C3380CC4-5D6E-409C-BE32-E72D297353CC}">
              <c16:uniqueId val="{00000008-9BEF-474A-869A-144EF1AD016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61.4</c:v>
                </c:pt>
                <c:pt idx="1">
                  <c:v>43.7</c:v>
                </c:pt>
                <c:pt idx="2">
                  <c:v>67.900000000000006</c:v>
                </c:pt>
                <c:pt idx="3">
                  <c:v>1E-10</c:v>
                </c:pt>
                <c:pt idx="4">
                  <c:v>1E-10</c:v>
                </c:pt>
                <c:pt idx="5">
                  <c:v>1E-10</c:v>
                </c:pt>
              </c:numCache>
            </c:numRef>
          </c:val>
          <c:extLst>
            <c:ext xmlns:c16="http://schemas.microsoft.com/office/drawing/2014/chart" uri="{C3380CC4-5D6E-409C-BE32-E72D297353CC}">
              <c16:uniqueId val="{00000009-9BEF-474A-869A-144EF1AD016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7E-4AA4-91F6-816DA89B09E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7E-4AA4-91F6-816DA89B09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75166848"/>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5"/>
      </c:valAx>
      <c:valAx>
        <c:axId val="751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1136"/>
        <c:axId val="84821120"/>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000"/>
        <c:axId val="84853888"/>
      </c:scatterChart>
      <c:valAx>
        <c:axId val="848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888"/>
        <c:crosses val="autoZero"/>
        <c:crossBetween val="midCat"/>
        <c:majorUnit val="5"/>
      </c:valAx>
      <c:valAx>
        <c:axId val="84853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80.8</c:v>
                </c:pt>
                <c:pt idx="14">
                  <c:v>80.8</c:v>
                </c:pt>
                <c:pt idx="15">
                  <c:v>80.8</c:v>
                </c:pt>
                <c:pt idx="16">
                  <c:v>80.8</c:v>
                </c:pt>
                <c:pt idx="17">
                  <c:v>80.8</c:v>
                </c:pt>
                <c:pt idx="18">
                  <c:v>80.8</c:v>
                </c:pt>
                <c:pt idx="19">
                  <c:v>80.8</c:v>
                </c:pt>
                <c:pt idx="20">
                  <c:v>80.8</c:v>
                </c:pt>
                <c:pt idx="21">
                  <c:v>80.8</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80.830669999999998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38.6</c:v>
                </c:pt>
                <c:pt idx="14">
                  <c:v>38.6</c:v>
                </c:pt>
                <c:pt idx="15">
                  <c:v>38.6</c:v>
                </c:pt>
                <c:pt idx="16">
                  <c:v>38.6</c:v>
                </c:pt>
                <c:pt idx="17">
                  <c:v>38.6</c:v>
                </c:pt>
                <c:pt idx="18">
                  <c:v>38.6</c:v>
                </c:pt>
                <c:pt idx="19">
                  <c:v>38.6</c:v>
                </c:pt>
                <c:pt idx="20">
                  <c:v>38.6</c:v>
                </c:pt>
                <c:pt idx="21">
                  <c:v>38.6</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38.6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25.5</c:v>
                </c:pt>
                <c:pt idx="14">
                  <c:v>25.5</c:v>
                </c:pt>
                <c:pt idx="15">
                  <c:v>25.5</c:v>
                </c:pt>
                <c:pt idx="16">
                  <c:v>25.5</c:v>
                </c:pt>
                <c:pt idx="17">
                  <c:v>25.5</c:v>
                </c:pt>
                <c:pt idx="18">
                  <c:v>25.5</c:v>
                </c:pt>
                <c:pt idx="19">
                  <c:v>25.5</c:v>
                </c:pt>
                <c:pt idx="20">
                  <c:v>25.5</c:v>
                </c:pt>
                <c:pt idx="21">
                  <c:v>25.5</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25.5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4608"/>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56.3</c:v>
                </c:pt>
                <c:pt idx="14">
                  <c:v>56.3</c:v>
                </c:pt>
                <c:pt idx="15">
                  <c:v>56.3</c:v>
                </c:pt>
                <c:pt idx="16">
                  <c:v>56.3</c:v>
                </c:pt>
                <c:pt idx="17">
                  <c:v>56.3</c:v>
                </c:pt>
                <c:pt idx="18">
                  <c:v>56.3</c:v>
                </c:pt>
                <c:pt idx="19">
                  <c:v>56.3</c:v>
                </c:pt>
                <c:pt idx="20">
                  <c:v>56.3</c:v>
                </c:pt>
                <c:pt idx="21">
                  <c:v>56.3</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56.3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41.3</c:v>
                </c:pt>
                <c:pt idx="14">
                  <c:v>41.3</c:v>
                </c:pt>
                <c:pt idx="15">
                  <c:v>41.3</c:v>
                </c:pt>
                <c:pt idx="16">
                  <c:v>41.3</c:v>
                </c:pt>
                <c:pt idx="17">
                  <c:v>41.3</c:v>
                </c:pt>
                <c:pt idx="18">
                  <c:v>41.3</c:v>
                </c:pt>
                <c:pt idx="19">
                  <c:v>41.3</c:v>
                </c:pt>
                <c:pt idx="20">
                  <c:v>41.3</c:v>
                </c:pt>
                <c:pt idx="21">
                  <c:v>41.3</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41.3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90</c:v>
                </c:pt>
                <c:pt idx="15">
                  <c:v>90</c:v>
                </c:pt>
                <c:pt idx="16">
                  <c:v>90</c:v>
                </c:pt>
                <c:pt idx="17">
                  <c:v>90</c:v>
                </c:pt>
                <c:pt idx="18">
                  <c:v>90</c:v>
                </c:pt>
                <c:pt idx="19">
                  <c:v>90</c:v>
                </c:pt>
                <c:pt idx="20">
                  <c:v>90</c:v>
                </c:pt>
                <c:pt idx="21">
                  <c:v>90</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90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32.1</c:v>
                </c:pt>
                <c:pt idx="14">
                  <c:v>32.1</c:v>
                </c:pt>
                <c:pt idx="15">
                  <c:v>32.1</c:v>
                </c:pt>
                <c:pt idx="16">
                  <c:v>32.1</c:v>
                </c:pt>
                <c:pt idx="17">
                  <c:v>32.1</c:v>
                </c:pt>
                <c:pt idx="18">
                  <c:v>32.1</c:v>
                </c:pt>
                <c:pt idx="19">
                  <c:v>32.1</c:v>
                </c:pt>
                <c:pt idx="20">
                  <c:v>32.1</c:v>
                </c:pt>
                <c:pt idx="21">
                  <c:v>32.1</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20</c:v>
                </c:pt>
                <c:pt idx="14">
                  <c:v>20</c:v>
                </c:pt>
                <c:pt idx="15">
                  <c:v>20</c:v>
                </c:pt>
                <c:pt idx="16">
                  <c:v>20</c:v>
                </c:pt>
                <c:pt idx="17">
                  <c:v>20</c:v>
                </c:pt>
                <c:pt idx="18">
                  <c:v>20</c:v>
                </c:pt>
                <c:pt idx="19">
                  <c:v>20</c:v>
                </c:pt>
                <c:pt idx="20">
                  <c:v>20</c:v>
                </c:pt>
                <c:pt idx="21">
                  <c:v>20</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32.1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20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83.3</c:v>
                </c:pt>
                <c:pt idx="14">
                  <c:v>83.3</c:v>
                </c:pt>
                <c:pt idx="15">
                  <c:v>83.3</c:v>
                </c:pt>
                <c:pt idx="16">
                  <c:v>83.3</c:v>
                </c:pt>
                <c:pt idx="17">
                  <c:v>83.3</c:v>
                </c:pt>
                <c:pt idx="18">
                  <c:v>83.3</c:v>
                </c:pt>
                <c:pt idx="19">
                  <c:v>83.3</c:v>
                </c:pt>
                <c:pt idx="20">
                  <c:v>83.3</c:v>
                </c:pt>
                <c:pt idx="21">
                  <c:v>83.3</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83.255809999999997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2864"/>
        <c:axId val="86534400"/>
      </c:scatterChart>
      <c:valAx>
        <c:axId val="865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400"/>
        <c:crosses val="autoZero"/>
        <c:crossBetween val="midCat"/>
        <c:majorUnit val="5"/>
      </c:valAx>
      <c:valAx>
        <c:axId val="865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A82-43FE-A1C5-9770BC69B96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78.691275169999997</c:v>
                </c:pt>
                <c:pt idx="1">
                  <c:v>93.125</c:v>
                </c:pt>
                <c:pt idx="2">
                  <c:v>73.488372089999999</c:v>
                </c:pt>
                <c:pt idx="3">
                  <c:v>1E-10</c:v>
                </c:pt>
                <c:pt idx="4">
                  <c:v>1E-10</c:v>
                </c:pt>
                <c:pt idx="5">
                  <c:v>1E-10</c:v>
                </c:pt>
              </c:numCache>
            </c:numRef>
          </c:val>
          <c:extLst>
            <c:ext xmlns:c16="http://schemas.microsoft.com/office/drawing/2014/chart" uri="{C3380CC4-5D6E-409C-BE32-E72D297353CC}">
              <c16:uniqueId val="{00000002-CA82-43FE-A1C5-9770BC69B96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7.5587248320000002</c:v>
                </c:pt>
                <c:pt idx="1">
                  <c:v>3.75</c:v>
                </c:pt>
                <c:pt idx="2">
                  <c:v>8.6416279070000002</c:v>
                </c:pt>
                <c:pt idx="3">
                  <c:v>1E-10</c:v>
                </c:pt>
                <c:pt idx="4">
                  <c:v>1E-10</c:v>
                </c:pt>
                <c:pt idx="5">
                  <c:v>1E-10</c:v>
                </c:pt>
              </c:numCache>
            </c:numRef>
          </c:val>
          <c:extLst>
            <c:ext xmlns:c16="http://schemas.microsoft.com/office/drawing/2014/chart" uri="{C3380CC4-5D6E-409C-BE32-E72D297353CC}">
              <c16:uniqueId val="{00000003-CA82-43FE-A1C5-9770BC69B96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100</c:v>
                </c:pt>
                <c:pt idx="5">
                  <c:v>100</c:v>
                </c:pt>
              </c:numCache>
            </c:numRef>
          </c:val>
          <c:extLst>
            <c:ext xmlns:c16="http://schemas.microsoft.com/office/drawing/2014/chart" uri="{C3380CC4-5D6E-409C-BE32-E72D297353CC}">
              <c16:uniqueId val="{00000004-CA82-43FE-A1C5-9770BC69B96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13.75</c:v>
                </c:pt>
                <c:pt idx="1">
                  <c:v>3.125</c:v>
                </c:pt>
                <c:pt idx="2">
                  <c:v>17.87</c:v>
                </c:pt>
                <c:pt idx="3">
                  <c:v>1E-10</c:v>
                </c:pt>
                <c:pt idx="4">
                  <c:v>1E-10</c:v>
                </c:pt>
                <c:pt idx="5">
                  <c:v>1E-10</c:v>
                </c:pt>
              </c:numCache>
            </c:numRef>
          </c:val>
          <c:extLst>
            <c:ext xmlns:c16="http://schemas.microsoft.com/office/drawing/2014/chart" uri="{C3380CC4-5D6E-409C-BE32-E72D297353CC}">
              <c16:uniqueId val="{00000005-CA82-43FE-A1C5-9770BC69B96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0256"/>
        <c:axId val="89361792"/>
      </c:scatterChart>
      <c:valAx>
        <c:axId val="8936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792"/>
        <c:crosses val="autoZero"/>
        <c:crossBetween val="midCat"/>
        <c:majorUnit val="5"/>
      </c:valAx>
      <c:valAx>
        <c:axId val="8936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7232"/>
        <c:axId val="89969024"/>
      </c:scatterChart>
      <c:valAx>
        <c:axId val="8996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9024"/>
        <c:crosses val="autoZero"/>
        <c:crossBetween val="midCat"/>
        <c:majorUnit val="5"/>
      </c:valAx>
      <c:valAx>
        <c:axId val="89969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46.644295300000003</c:v>
                </c:pt>
                <c:pt idx="1">
                  <c:v>57.5</c:v>
                </c:pt>
                <c:pt idx="2">
                  <c:v>42.79069767</c:v>
                </c:pt>
                <c:pt idx="3">
                  <c:v>1E-10</c:v>
                </c:pt>
                <c:pt idx="4">
                  <c:v>1E-10</c:v>
                </c:pt>
                <c:pt idx="5">
                  <c:v>1E-10</c:v>
                </c:pt>
              </c:numCache>
            </c:numRef>
          </c:val>
          <c:extLst>
            <c:ext xmlns:c16="http://schemas.microsoft.com/office/drawing/2014/chart" uri="{C3380CC4-5D6E-409C-BE32-E72D297353CC}">
              <c16:uniqueId val="{00000000-C715-4AFA-AC05-C0DDF6E5691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35.325704700000003</c:v>
                </c:pt>
                <c:pt idx="1">
                  <c:v>36.25</c:v>
                </c:pt>
                <c:pt idx="2">
                  <c:v>35.409302330000003</c:v>
                </c:pt>
                <c:pt idx="3">
                  <c:v>1E-10</c:v>
                </c:pt>
                <c:pt idx="4">
                  <c:v>1E-10</c:v>
                </c:pt>
                <c:pt idx="5">
                  <c:v>1E-10</c:v>
                </c:pt>
              </c:numCache>
            </c:numRef>
          </c:val>
          <c:extLst>
            <c:ext xmlns:c16="http://schemas.microsoft.com/office/drawing/2014/chart" uri="{C3380CC4-5D6E-409C-BE32-E72D297353CC}">
              <c16:uniqueId val="{00000001-C715-4AFA-AC05-C0DDF6E5691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100</c:v>
                </c:pt>
                <c:pt idx="5">
                  <c:v>100</c:v>
                </c:pt>
              </c:numCache>
            </c:numRef>
          </c:val>
          <c:extLst>
            <c:ext xmlns:c16="http://schemas.microsoft.com/office/drawing/2014/chart" uri="{C3380CC4-5D6E-409C-BE32-E72D297353CC}">
              <c16:uniqueId val="{00000002-C715-4AFA-AC05-C0DDF6E5691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18.03</c:v>
                </c:pt>
                <c:pt idx="1">
                  <c:v>6.25</c:v>
                </c:pt>
                <c:pt idx="2">
                  <c:v>21.8</c:v>
                </c:pt>
                <c:pt idx="3">
                  <c:v>1E-10</c:v>
                </c:pt>
                <c:pt idx="4">
                  <c:v>1E-10</c:v>
                </c:pt>
                <c:pt idx="5">
                  <c:v>1E-10</c:v>
                </c:pt>
              </c:numCache>
            </c:numRef>
          </c:val>
          <c:extLst>
            <c:ext xmlns:c16="http://schemas.microsoft.com/office/drawing/2014/chart" uri="{C3380CC4-5D6E-409C-BE32-E72D297353CC}">
              <c16:uniqueId val="{00000003-C715-4AFA-AC05-C0DDF6E5691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86.3</c:v>
                </c:pt>
                <c:pt idx="14">
                  <c:v>86.3</c:v>
                </c:pt>
                <c:pt idx="15">
                  <c:v>86.3</c:v>
                </c:pt>
                <c:pt idx="16">
                  <c:v>86.3</c:v>
                </c:pt>
                <c:pt idx="17">
                  <c:v>86.3</c:v>
                </c:pt>
                <c:pt idx="18">
                  <c:v>86.3</c:v>
                </c:pt>
                <c:pt idx="19">
                  <c:v>86.3</c:v>
                </c:pt>
                <c:pt idx="20">
                  <c:v>86.3</c:v>
                </c:pt>
                <c:pt idx="21">
                  <c:v>86.3</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86.249999999999986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78.7</c:v>
                </c:pt>
                <c:pt idx="14">
                  <c:v>78.7</c:v>
                </c:pt>
                <c:pt idx="15">
                  <c:v>78.7</c:v>
                </c:pt>
                <c:pt idx="16">
                  <c:v>78.7</c:v>
                </c:pt>
                <c:pt idx="17">
                  <c:v>78.7</c:v>
                </c:pt>
                <c:pt idx="18">
                  <c:v>78.7</c:v>
                </c:pt>
                <c:pt idx="19">
                  <c:v>78.7</c:v>
                </c:pt>
                <c:pt idx="20">
                  <c:v>78.7</c:v>
                </c:pt>
                <c:pt idx="21">
                  <c:v>78.7</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78.691275167785236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96.9</c:v>
                </c:pt>
                <c:pt idx="14">
                  <c:v>96.9</c:v>
                </c:pt>
                <c:pt idx="15">
                  <c:v>96.9</c:v>
                </c:pt>
                <c:pt idx="16">
                  <c:v>96.9</c:v>
                </c:pt>
                <c:pt idx="17">
                  <c:v>96.9</c:v>
                </c:pt>
                <c:pt idx="18">
                  <c:v>96.9</c:v>
                </c:pt>
                <c:pt idx="19">
                  <c:v>96.9</c:v>
                </c:pt>
                <c:pt idx="20">
                  <c:v>96.9</c:v>
                </c:pt>
                <c:pt idx="21">
                  <c:v>96.9</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96.875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93.1</c:v>
                </c:pt>
                <c:pt idx="14">
                  <c:v>93.1</c:v>
                </c:pt>
                <c:pt idx="15">
                  <c:v>93.1</c:v>
                </c:pt>
                <c:pt idx="16">
                  <c:v>93.1</c:v>
                </c:pt>
                <c:pt idx="17">
                  <c:v>93.1</c:v>
                </c:pt>
                <c:pt idx="18">
                  <c:v>93.1</c:v>
                </c:pt>
                <c:pt idx="19">
                  <c:v>93.1</c:v>
                </c:pt>
                <c:pt idx="20">
                  <c:v>93.1</c:v>
                </c:pt>
                <c:pt idx="21">
                  <c:v>93.1</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93.125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82.1</c:v>
                </c:pt>
                <c:pt idx="14">
                  <c:v>82.1</c:v>
                </c:pt>
                <c:pt idx="15">
                  <c:v>82.1</c:v>
                </c:pt>
                <c:pt idx="16">
                  <c:v>82.1</c:v>
                </c:pt>
                <c:pt idx="17">
                  <c:v>82.1</c:v>
                </c:pt>
                <c:pt idx="18">
                  <c:v>82.1</c:v>
                </c:pt>
                <c:pt idx="19">
                  <c:v>82.1</c:v>
                </c:pt>
                <c:pt idx="20">
                  <c:v>82.1</c:v>
                </c:pt>
                <c:pt idx="21">
                  <c:v>82.1</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82.13000000000001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73.5</c:v>
                </c:pt>
                <c:pt idx="14">
                  <c:v>73.5</c:v>
                </c:pt>
                <c:pt idx="15">
                  <c:v>73.5</c:v>
                </c:pt>
                <c:pt idx="16">
                  <c:v>73.5</c:v>
                </c:pt>
                <c:pt idx="17">
                  <c:v>73.5</c:v>
                </c:pt>
                <c:pt idx="18">
                  <c:v>73.5</c:v>
                </c:pt>
                <c:pt idx="19">
                  <c:v>73.5</c:v>
                </c:pt>
                <c:pt idx="20">
                  <c:v>73.5</c:v>
                </c:pt>
                <c:pt idx="21">
                  <c:v>73.5</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73.488372093023258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98.7</c:v>
                </c:pt>
                <c:pt idx="14">
                  <c:v>98.7</c:v>
                </c:pt>
                <c:pt idx="15">
                  <c:v>98.7</c:v>
                </c:pt>
                <c:pt idx="16">
                  <c:v>98.7</c:v>
                </c:pt>
                <c:pt idx="17">
                  <c:v>98.7</c:v>
                </c:pt>
                <c:pt idx="18">
                  <c:v>98.7</c:v>
                </c:pt>
                <c:pt idx="19">
                  <c:v>98.7</c:v>
                </c:pt>
                <c:pt idx="20">
                  <c:v>98.7</c:v>
                </c:pt>
                <c:pt idx="21">
                  <c:v>98.7</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98.66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c:v>
                </c:pt>
                <c:pt idx="14">
                  <c:v>82</c:v>
                </c:pt>
                <c:pt idx="15">
                  <c:v>82</c:v>
                </c:pt>
                <c:pt idx="16">
                  <c:v>82</c:v>
                </c:pt>
                <c:pt idx="17">
                  <c:v>82</c:v>
                </c:pt>
                <c:pt idx="18">
                  <c:v>82</c:v>
                </c:pt>
                <c:pt idx="19">
                  <c:v>82</c:v>
                </c:pt>
                <c:pt idx="20">
                  <c:v>82</c:v>
                </c:pt>
                <c:pt idx="21">
                  <c:v>82</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81.97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46.6</c:v>
                </c:pt>
                <c:pt idx="14">
                  <c:v>46.6</c:v>
                </c:pt>
                <c:pt idx="15">
                  <c:v>46.6</c:v>
                </c:pt>
                <c:pt idx="16">
                  <c:v>46.6</c:v>
                </c:pt>
                <c:pt idx="17">
                  <c:v>46.6</c:v>
                </c:pt>
                <c:pt idx="18">
                  <c:v>46.6</c:v>
                </c:pt>
                <c:pt idx="19">
                  <c:v>46.6</c:v>
                </c:pt>
                <c:pt idx="20">
                  <c:v>46.6</c:v>
                </c:pt>
                <c:pt idx="21">
                  <c:v>46.6</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46.644295302013425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93.8</c:v>
                </c:pt>
                <c:pt idx="14">
                  <c:v>93.8</c:v>
                </c:pt>
                <c:pt idx="15">
                  <c:v>93.8</c:v>
                </c:pt>
                <c:pt idx="16">
                  <c:v>93.8</c:v>
                </c:pt>
                <c:pt idx="17">
                  <c:v>93.8</c:v>
                </c:pt>
                <c:pt idx="18">
                  <c:v>93.8</c:v>
                </c:pt>
                <c:pt idx="19">
                  <c:v>93.8</c:v>
                </c:pt>
                <c:pt idx="20">
                  <c:v>93.8</c:v>
                </c:pt>
                <c:pt idx="21">
                  <c:v>93.8</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93.75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57.5</c:v>
                </c:pt>
                <c:pt idx="14">
                  <c:v>57.5</c:v>
                </c:pt>
                <c:pt idx="15">
                  <c:v>57.5</c:v>
                </c:pt>
                <c:pt idx="16">
                  <c:v>57.5</c:v>
                </c:pt>
                <c:pt idx="17">
                  <c:v>57.5</c:v>
                </c:pt>
                <c:pt idx="18">
                  <c:v>57.5</c:v>
                </c:pt>
                <c:pt idx="19">
                  <c:v>57.5</c:v>
                </c:pt>
                <c:pt idx="20">
                  <c:v>57.5</c:v>
                </c:pt>
                <c:pt idx="21">
                  <c:v>57.5</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57.499999999999993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78.2</c:v>
                </c:pt>
                <c:pt idx="14">
                  <c:v>78.2</c:v>
                </c:pt>
                <c:pt idx="15">
                  <c:v>78.2</c:v>
                </c:pt>
                <c:pt idx="16">
                  <c:v>78.2</c:v>
                </c:pt>
                <c:pt idx="17">
                  <c:v>78.2</c:v>
                </c:pt>
                <c:pt idx="18">
                  <c:v>78.2</c:v>
                </c:pt>
                <c:pt idx="19">
                  <c:v>78.2</c:v>
                </c:pt>
                <c:pt idx="20">
                  <c:v>78.2</c:v>
                </c:pt>
                <c:pt idx="21">
                  <c:v>78.2</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78.2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42.8</c:v>
                </c:pt>
                <c:pt idx="14">
                  <c:v>42.8</c:v>
                </c:pt>
                <c:pt idx="15">
                  <c:v>42.8</c:v>
                </c:pt>
                <c:pt idx="16">
                  <c:v>42.8</c:v>
                </c:pt>
                <c:pt idx="17">
                  <c:v>42.8</c:v>
                </c:pt>
                <c:pt idx="18">
                  <c:v>42.8</c:v>
                </c:pt>
                <c:pt idx="19">
                  <c:v>42.8</c:v>
                </c:pt>
                <c:pt idx="20">
                  <c:v>42.8</c:v>
                </c:pt>
                <c:pt idx="21">
                  <c:v>42.8</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42.790697674418603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98.1</c:v>
                </c:pt>
                <c:pt idx="14">
                  <c:v>98.1</c:v>
                </c:pt>
                <c:pt idx="15">
                  <c:v>98.1</c:v>
                </c:pt>
                <c:pt idx="16">
                  <c:v>98.1</c:v>
                </c:pt>
                <c:pt idx="17">
                  <c:v>98.1</c:v>
                </c:pt>
                <c:pt idx="18">
                  <c:v>98.1</c:v>
                </c:pt>
                <c:pt idx="19">
                  <c:v>98.1</c:v>
                </c:pt>
                <c:pt idx="20">
                  <c:v>98.1</c:v>
                </c:pt>
                <c:pt idx="21">
                  <c:v>98.1</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98.14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852BBF5-78BD-4470-B801-D69CFCC4BCD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7EFAAE2-4D07-4F54-8E26-55718C9F1AD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70CBF51-4B64-4633-A7AF-9C648A681D4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7CFE8F9-9073-4CA9-BC13-34CAFECDE06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0AC9D88-52F0-4FA5-8BFE-16823CA1DE7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592372D-044F-4CD9-95FD-81B8D5602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539314A-BB23-474A-A297-C28DE951E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FB9FC80-B391-4CD0-B678-AEE93B26B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2489B50-C79E-4FAC-9AA9-4F50FD93800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2587F99-C7C9-403F-96B1-67112B47503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7932208-497F-4D4F-92E0-C506513BEBD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516624B-2AFB-43C0-A0DA-76CF914FAB2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09F5885-7DFE-42F3-8035-45105EF04FF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51B2EFB-5ABA-48BD-948F-6AC4ACD2687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6D05F3A-9939-4615-9152-6831762ABE3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941C-7628-4F36-AC21-E8D25CB9AE6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143</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150</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Tajikistan</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259</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144</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151</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152</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255</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145</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1" t="s">
        <v>146</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2" t="s">
        <v>147</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3" t="s">
        <v>148</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149</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9" t="s">
        <v>31</v>
      </c>
      <c r="C1" s="546" t="s">
        <v>232</v>
      </c>
      <c r="D1" s="316" t="s">
        <v>175</v>
      </c>
      <c r="E1" s="316"/>
      <c r="F1" s="316"/>
      <c r="G1" s="316"/>
      <c r="H1" s="316"/>
      <c r="I1" s="327"/>
      <c r="J1" s="308"/>
      <c r="K1" s="308"/>
    </row>
    <row xmlns:x14ac="http://schemas.microsoft.com/office/spreadsheetml/2009/9/ac" r="2" s="310" customFormat="true" ht="30" customHeight="true" x14ac:dyDescent="0.25">
      <c r="A2" s="560" t="s">
        <v>254</v>
      </c>
      <c r="B2" s="317" t="s">
        <v>231</v>
      </c>
      <c r="C2" s="270" t="s">
        <v>177</v>
      </c>
      <c r="D2" s="270" t="s">
        <v>176</v>
      </c>
      <c r="E2" s="318"/>
      <c r="F2" s="318"/>
      <c r="G2" s="318"/>
      <c r="H2" s="318"/>
      <c r="I2" s="328"/>
      <c r="J2" s="311" t="s">
        <v>233</v>
      </c>
      <c r="K2" s="311"/>
    </row>
    <row xmlns:x14ac="http://schemas.microsoft.com/office/spreadsheetml/2009/9/ac" r="3" s="249" customFormat="true" ht="18" customHeight="true" x14ac:dyDescent="0.25">
      <c r="A3" s="560"/>
      <c r="B3" s="357" t="s">
        <v>167</v>
      </c>
      <c r="C3" s="358" t="s">
        <v>56</v>
      </c>
      <c r="D3" s="359" t="s">
        <v>7</v>
      </c>
      <c r="E3" s="359" t="s">
        <v>1</v>
      </c>
      <c r="F3" s="359" t="s">
        <v>2</v>
      </c>
      <c r="G3" s="359" t="s">
        <v>16</v>
      </c>
      <c r="H3" s="359" t="s">
        <v>17</v>
      </c>
      <c r="I3" s="360"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9" t="str">
        <f>IF(ISBLANK('Data Summary'!A6),"",'Data Summary'!A6)</f>
        <v>TJK_2017_SUR</v>
      </c>
      <c r="B4" s="125"/>
      <c r="C4" s="90" t="s">
        <v>3</v>
      </c>
      <c r="D4" s="7"/>
      <c r="E4" s="7"/>
      <c r="F4" s="7"/>
      <c r="G4" s="7"/>
      <c r="H4" s="7"/>
      <c r="I4" s="26"/>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
      </c>
      <c r="B5" s="113" t="s">
        <v>250</v>
      </c>
      <c r="C5" s="90" t="s">
        <v>25</v>
      </c>
      <c r="D5" s="7">
        <v>80.830669999999998</v>
      </c>
      <c r="E5" s="7">
        <v>90</v>
      </c>
      <c r="F5" s="7">
        <v>83.255809999999997</v>
      </c>
      <c r="G5" s="7"/>
      <c r="H5" s="7"/>
      <c r="I5" s="26"/>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
      </c>
      <c r="B6" s="125"/>
      <c r="C6" s="91" t="s">
        <v>26</v>
      </c>
      <c r="D6" s="19"/>
      <c r="E6" s="7"/>
      <c r="F6" s="7"/>
      <c r="G6" s="7"/>
      <c r="H6" s="7"/>
      <c r="I6" s="26"/>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
      </c>
      <c r="B7" s="113" t="s">
        <v>251</v>
      </c>
      <c r="C7" s="91" t="s">
        <v>160</v>
      </c>
      <c r="D7" s="7">
        <v>38.6</v>
      </c>
      <c r="E7" s="7">
        <v>56.3</v>
      </c>
      <c r="F7" s="7">
        <v>32.1</v>
      </c>
      <c r="G7" s="7"/>
      <c r="H7" s="7"/>
      <c r="I7" s="26"/>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0" t="str">
        <f ca="true">IF(ISBLANK('Data Summary'!A10),"",'Data Summary'!A10)</f>
        <v/>
      </c>
      <c r="B8" s="113" t="s">
        <v>252</v>
      </c>
      <c r="C8" s="91" t="s">
        <v>161</v>
      </c>
      <c r="D8" s="19">
        <v>29.9</v>
      </c>
      <c r="E8" s="7">
        <v>43.8</v>
      </c>
      <c r="F8" s="7">
        <v>25.1</v>
      </c>
      <c r="G8" s="7"/>
      <c r="H8" s="7"/>
      <c r="I8" s="26"/>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0" t="str">
        <f ca="true">IF(ISBLANK('Data Summary'!A11),"",'Data Summary'!A11)</f>
        <v/>
      </c>
      <c r="B9" s="113" t="s">
        <v>253</v>
      </c>
      <c r="C9" s="91" t="s">
        <v>170</v>
      </c>
      <c r="D9" s="19">
        <v>25.5</v>
      </c>
      <c r="E9" s="7">
        <v>41.3</v>
      </c>
      <c r="F9" s="7">
        <v>20</v>
      </c>
      <c r="G9" s="7"/>
      <c r="H9" s="7"/>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0" t="str">
        <f ca="true">IF(ISBLANK('Data Summary'!A12),"",'Data Summary'!A12)</f>
        <v/>
      </c>
      <c r="B10" s="116" t="s">
        <v>12</v>
      </c>
      <c r="C10" s="557" t="s">
        <v>190</v>
      </c>
      <c r="D10" s="557"/>
      <c r="E10" s="557"/>
      <c r="F10" s="557"/>
      <c r="G10" s="557"/>
      <c r="H10" s="557"/>
      <c r="I10" s="558"/>
      <c r="J10" s="11"/>
      <c r="K10" s="11"/>
      <c r="L10" s="124"/>
      <c r="V10" s="124"/>
      <c r="AF10" s="124"/>
      <c r="AP10" s="124"/>
      <c r="AZ10" s="124"/>
      <c r="BA10" s="559"/>
      <c r="BB10" s="559"/>
      <c r="BC10" s="559"/>
      <c r="BD10" s="559"/>
      <c r="BE10" s="559"/>
      <c r="BF10" s="559"/>
      <c r="BG10" s="559"/>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0" t="str">
        <f ca="true">IF(ISBLANK('Data Summary'!A13),"",'Data Summary'!A13)</f>
        <v/>
      </c>
      <c r="B11" s="116"/>
      <c r="C11" s="101" t="s">
        <v>120</v>
      </c>
      <c r="D11" s="54" t="s">
        <v>158</v>
      </c>
      <c r="E11" s="54" t="s">
        <v>158</v>
      </c>
      <c r="F11" s="54" t="s">
        <v>158</v>
      </c>
      <c r="G11" s="54"/>
      <c r="H11" s="54"/>
      <c r="I11" s="100"/>
      <c r="J11" s="11"/>
      <c r="K11" s="11"/>
      <c r="L11" s="124"/>
      <c r="V11" s="124"/>
      <c r="AF11" s="124"/>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0" t="str">
        <f ca="true">IF(ISBLANK('Data Summary'!A14),"",'Data Summary'!A14)</f>
        <v/>
      </c>
      <c r="B12" s="116"/>
      <c r="C12" s="101" t="s">
        <v>126</v>
      </c>
      <c r="D12" s="54" t="s">
        <v>158</v>
      </c>
      <c r="E12" s="54" t="s">
        <v>158</v>
      </c>
      <c r="F12" s="54" t="s">
        <v>158</v>
      </c>
      <c r="G12" s="54"/>
      <c r="H12" s="54"/>
      <c r="I12" s="98"/>
      <c r="J12" s="11"/>
      <c r="K12" s="11"/>
      <c r="L12" s="124"/>
      <c r="V12" s="124"/>
      <c r="AF12" s="124"/>
      <c r="AP12" s="124"/>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0" t="str">
        <f ca="true">IF(ISBLANK('Data Summary'!A15),"",'Data Summary'!A15)</f>
        <v/>
      </c>
      <c r="B13" s="116"/>
      <c r="C13" s="101" t="s">
        <v>103</v>
      </c>
      <c r="D13" s="54" t="s">
        <v>158</v>
      </c>
      <c r="E13" s="54" t="s">
        <v>158</v>
      </c>
      <c r="F13" s="54" t="s">
        <v>158</v>
      </c>
      <c r="G13" s="54"/>
      <c r="H13" s="54"/>
      <c r="I13" s="98"/>
      <c r="J13" s="11"/>
      <c r="K13" s="11"/>
      <c r="L13" s="124"/>
      <c r="V13" s="124"/>
      <c r="AF13" s="124"/>
      <c r="AP13" s="124"/>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0" t="str">
        <f ca="true">IF(ISBLANK('Data Summary'!A16),"",'Data Summary'!A16)</f>
        <v/>
      </c>
      <c r="B14" s="117"/>
      <c r="C14" s="92" t="s">
        <v>23</v>
      </c>
      <c r="D14" s="10"/>
      <c r="E14" s="10"/>
      <c r="F14" s="10"/>
      <c r="G14" s="72"/>
      <c r="H14" s="73"/>
      <c r="I14" s="74"/>
      <c r="J14" s="11"/>
      <c r="K14" s="11"/>
      <c r="BB14" s="140"/>
      <c r="BC14" s="140"/>
      <c r="BD14" s="140"/>
      <c r="BE14" s="140"/>
      <c r="BF14" s="140"/>
      <c r="BG14" s="140"/>
    </row>
    <row xmlns:x14ac="http://schemas.microsoft.com/office/spreadsheetml/2009/9/ac" r="15" ht="15.75" customHeight="true" thickBot="true" x14ac:dyDescent="0.3">
      <c r="A15" s="380" t="str">
        <f ca="true">IF(ISBLANK('Data Summary'!A17),"",'Data Summary'!A17)</f>
        <v/>
      </c>
      <c r="B15" s="118"/>
      <c r="C15" s="93" t="s">
        <v>20</v>
      </c>
      <c r="D15" s="76">
        <v>313</v>
      </c>
      <c r="E15" s="76">
        <v>80</v>
      </c>
      <c r="F15" s="76">
        <v>215</v>
      </c>
      <c r="G15" s="76"/>
      <c r="H15" s="76"/>
      <c r="I15" s="29"/>
      <c r="J15" s="25"/>
      <c r="K15" s="25"/>
      <c r="BB15" s="140"/>
      <c r="BC15" s="140"/>
      <c r="BD15" s="140"/>
      <c r="BE15" s="140"/>
      <c r="BF15" s="140"/>
      <c r="BG15" s="140"/>
    </row>
    <row xmlns:x14ac="http://schemas.microsoft.com/office/spreadsheetml/2009/9/ac" r="16" s="3" customFormat="true" x14ac:dyDescent="0.25">
      <c r="A16" s="380"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0"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0"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0"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0"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0"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0"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0"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0"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0"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0"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0"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0"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0"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0"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0"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0"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0"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0"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0"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0"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0"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0"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0"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0"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0"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0"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0"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0"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0"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0"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0"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0"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0"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0"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0"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0"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0"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0"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0"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0"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0"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0"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0"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0"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0"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0"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0"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0"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0"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0"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0"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0"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0"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0"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0"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0"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0"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0"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0"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0"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0"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0"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0"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0"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0"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0"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0"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0"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0"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0"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0"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0"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0"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0"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0"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0"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0"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0"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0"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0"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0"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0"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0"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0"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0"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0"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0"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0"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0"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0"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0"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0"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0"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0"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0"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0"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0"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0"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0"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0"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0"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0"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0"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0"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0"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0"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0"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0"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0"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0"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0"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0"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0"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0"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0"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0"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0"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0"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0"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0"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0"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0"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0"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0"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0"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0"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0"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0"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0"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0"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0"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0"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0"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0"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0"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Tajikistan</v>
      </c>
      <c r="C2" s="104"/>
      <c r="D2" s="105"/>
      <c r="E2" s="105"/>
      <c r="F2" s="105"/>
      <c r="G2" s="106"/>
    </row>
    <row xmlns:x14ac="http://schemas.microsoft.com/office/spreadsheetml/2009/9/ac" r="3" x14ac:dyDescent="0.2">
      <c r="B3" s="561" t="s">
        <v>202</v>
      </c>
      <c r="C3" s="561"/>
      <c r="D3" s="561"/>
      <c r="E3" s="561"/>
      <c r="F3" s="561"/>
      <c r="G3" s="562"/>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68">
        <v>2000</v>
      </c>
      <c r="C5" s="912">
        <v>2539814</v>
      </c>
      <c r="D5" s="913">
        <v>26.500999450683594</v>
      </c>
      <c r="E5" s="914">
        <v>717142</v>
      </c>
      <c r="F5" s="915">
        <v>716104</v>
      </c>
      <c r="G5" s="916">
        <v>1106568</v>
      </c>
    </row>
    <row xmlns:x14ac="http://schemas.microsoft.com/office/spreadsheetml/2009/9/ac" r="6" x14ac:dyDescent="0.2">
      <c r="B6" s="774">
        <v>2001</v>
      </c>
      <c r="C6" s="917">
        <v>2576321</v>
      </c>
      <c r="D6" s="918">
        <v>26.503000259399414</v>
      </c>
      <c r="E6" s="919">
        <v>717407</v>
      </c>
      <c r="F6" s="920">
        <v>710368</v>
      </c>
      <c r="G6" s="921">
        <v>1148546</v>
      </c>
    </row>
    <row xmlns:x14ac="http://schemas.microsoft.com/office/spreadsheetml/2009/9/ac" r="7" x14ac:dyDescent="0.2">
      <c r="B7" s="780">
        <v>2002</v>
      </c>
      <c r="C7" s="922">
        <v>2610490</v>
      </c>
      <c r="D7" s="923">
        <v>26.504999160766602</v>
      </c>
      <c r="E7" s="924">
        <v>715336</v>
      </c>
      <c r="F7" s="925">
        <v>708489</v>
      </c>
      <c r="G7" s="926">
        <v>1186665</v>
      </c>
    </row>
    <row xmlns:x14ac="http://schemas.microsoft.com/office/spreadsheetml/2009/9/ac" r="8" x14ac:dyDescent="0.2">
      <c r="B8" s="786">
        <v>2003</v>
      </c>
      <c r="C8" s="927">
        <v>2633068</v>
      </c>
      <c r="D8" s="928">
        <v>26.506999969482422</v>
      </c>
      <c r="E8" s="929">
        <v>709035</v>
      </c>
      <c r="F8" s="930">
        <v>710056</v>
      </c>
      <c r="G8" s="931">
        <v>1213977</v>
      </c>
    </row>
    <row xmlns:x14ac="http://schemas.microsoft.com/office/spreadsheetml/2009/9/ac" r="9" x14ac:dyDescent="0.2">
      <c r="B9" s="792">
        <v>2004</v>
      </c>
      <c r="C9" s="932">
        <v>2650756</v>
      </c>
      <c r="D9" s="933">
        <v>26.508001327514649</v>
      </c>
      <c r="E9" s="934">
        <v>716384</v>
      </c>
      <c r="F9" s="935">
        <v>708576</v>
      </c>
      <c r="G9" s="936">
        <v>1225796</v>
      </c>
    </row>
    <row xmlns:x14ac="http://schemas.microsoft.com/office/spreadsheetml/2009/9/ac" r="10" x14ac:dyDescent="0.2">
      <c r="B10" s="798">
        <v>2005</v>
      </c>
      <c r="C10" s="937">
        <v>2659213</v>
      </c>
      <c r="D10" s="938">
        <v>26.510000228881836</v>
      </c>
      <c r="E10" s="939">
        <v>724419</v>
      </c>
      <c r="F10" s="940">
        <v>707755</v>
      </c>
      <c r="G10" s="941">
        <v>1227039</v>
      </c>
    </row>
    <row xmlns:x14ac="http://schemas.microsoft.com/office/spreadsheetml/2009/9/ac" r="11" x14ac:dyDescent="0.2">
      <c r="B11" s="804">
        <v>2006</v>
      </c>
      <c r="C11" s="942">
        <v>2663209</v>
      </c>
      <c r="D11" s="943">
        <v>26.511999130249024</v>
      </c>
      <c r="E11" s="944">
        <v>727994</v>
      </c>
      <c r="F11" s="945">
        <v>705038</v>
      </c>
      <c r="G11" s="946">
        <v>1230177</v>
      </c>
    </row>
    <row xmlns:x14ac="http://schemas.microsoft.com/office/spreadsheetml/2009/9/ac" r="12" x14ac:dyDescent="0.2">
      <c r="B12" s="810">
        <v>2007</v>
      </c>
      <c r="C12" s="947">
        <v>2664516</v>
      </c>
      <c r="D12" s="948">
        <v>26.513999938964844</v>
      </c>
      <c r="E12" s="949">
        <v>732916</v>
      </c>
      <c r="F12" s="950">
        <v>697990</v>
      </c>
      <c r="G12" s="951">
        <v>1233610</v>
      </c>
    </row>
    <row xmlns:x14ac="http://schemas.microsoft.com/office/spreadsheetml/2009/9/ac" r="13" x14ac:dyDescent="0.2">
      <c r="B13" s="816">
        <v>2008</v>
      </c>
      <c r="C13" s="952">
        <v>2664986</v>
      </c>
      <c r="D13" s="953">
        <v>26.515998840332031</v>
      </c>
      <c r="E13" s="954">
        <v>733816</v>
      </c>
      <c r="F13" s="955">
        <v>704513</v>
      </c>
      <c r="G13" s="956">
        <v>1226657</v>
      </c>
    </row>
    <row xmlns:x14ac="http://schemas.microsoft.com/office/spreadsheetml/2009/9/ac" r="14" x14ac:dyDescent="0.2">
      <c r="B14" s="822">
        <v>2009</v>
      </c>
      <c r="C14" s="957">
        <v>2664855</v>
      </c>
      <c r="D14" s="958">
        <v>26.517999649047852</v>
      </c>
      <c r="E14" s="959">
        <v>736139</v>
      </c>
      <c r="F14" s="960">
        <v>711783</v>
      </c>
      <c r="G14" s="961">
        <v>1216933</v>
      </c>
    </row>
    <row xmlns:x14ac="http://schemas.microsoft.com/office/spreadsheetml/2009/9/ac" r="15" x14ac:dyDescent="0.2">
      <c r="B15" s="828">
        <v>2010</v>
      </c>
      <c r="C15" s="962">
        <v>2671619</v>
      </c>
      <c r="D15" s="963">
        <v>26.519998550415039</v>
      </c>
      <c r="E15" s="964">
        <v>743195</v>
      </c>
      <c r="F15" s="965">
        <v>714691</v>
      </c>
      <c r="G15" s="966">
        <v>1213733</v>
      </c>
    </row>
    <row xmlns:x14ac="http://schemas.microsoft.com/office/spreadsheetml/2009/9/ac" r="16" x14ac:dyDescent="0.2">
      <c r="B16" s="834">
        <v>2011</v>
      </c>
      <c r="C16" s="967">
        <v>2690106</v>
      </c>
      <c r="D16" s="968">
        <v>26.520999908447266</v>
      </c>
      <c r="E16" s="969">
        <v>758885</v>
      </c>
      <c r="F16" s="970">
        <v>719354</v>
      </c>
      <c r="G16" s="971">
        <v>1211867</v>
      </c>
    </row>
    <row xmlns:x14ac="http://schemas.microsoft.com/office/spreadsheetml/2009/9/ac" r="17" x14ac:dyDescent="0.2">
      <c r="B17" s="840">
        <v>2012</v>
      </c>
      <c r="C17" s="972">
        <v>2719634</v>
      </c>
      <c r="D17" s="973">
        <v>26.545000076293945</v>
      </c>
      <c r="E17" s="974">
        <v>781165</v>
      </c>
      <c r="F17" s="975">
        <v>720539</v>
      </c>
      <c r="G17" s="976">
        <v>1217930</v>
      </c>
    </row>
    <row xmlns:x14ac="http://schemas.microsoft.com/office/spreadsheetml/2009/9/ac" r="18" x14ac:dyDescent="0.2">
      <c r="B18" s="846">
        <v>2013</v>
      </c>
      <c r="C18" s="977">
        <v>2754651</v>
      </c>
      <c r="D18" s="978">
        <v>26.589000701904297</v>
      </c>
      <c r="E18" s="979">
        <v>812122</v>
      </c>
      <c r="F18" s="980">
        <v>723594</v>
      </c>
      <c r="G18" s="981">
        <v>1218935</v>
      </c>
    </row>
    <row xmlns:x14ac="http://schemas.microsoft.com/office/spreadsheetml/2009/9/ac" r="19" x14ac:dyDescent="0.2">
      <c r="B19" s="852">
        <v>2014</v>
      </c>
      <c r="C19" s="982">
        <v>2798751</v>
      </c>
      <c r="D19" s="983">
        <v>26.655000686645508</v>
      </c>
      <c r="E19" s="984">
        <v>847765</v>
      </c>
      <c r="F19" s="985">
        <v>731752</v>
      </c>
      <c r="G19" s="986">
        <v>1219234</v>
      </c>
    </row>
    <row xmlns:x14ac="http://schemas.microsoft.com/office/spreadsheetml/2009/9/ac" r="20" x14ac:dyDescent="0.2">
      <c r="B20" s="858">
        <v>2015</v>
      </c>
      <c r="C20" s="987">
        <v>2857592</v>
      </c>
      <c r="D20" s="988">
        <v>26.741998672485352</v>
      </c>
      <c r="E20" s="989">
        <v>883653</v>
      </c>
      <c r="F20" s="990">
        <v>748538</v>
      </c>
      <c r="G20" s="991">
        <v>1225401</v>
      </c>
    </row>
    <row xmlns:x14ac="http://schemas.microsoft.com/office/spreadsheetml/2009/9/ac" r="21" x14ac:dyDescent="0.2">
      <c r="B21" s="864">
        <v>2016</v>
      </c>
      <c r="C21" s="992">
        <v>2921946</v>
      </c>
      <c r="D21" s="993">
        <v>26.851001739501953</v>
      </c>
      <c r="E21" s="994">
        <v>915093</v>
      </c>
      <c r="F21" s="995">
        <v>771880</v>
      </c>
      <c r="G21" s="996">
        <v>1234973</v>
      </c>
    </row>
    <row xmlns:x14ac="http://schemas.microsoft.com/office/spreadsheetml/2009/9/ac" r="22" x14ac:dyDescent="0.2">
      <c r="B22" s="870">
        <v>2017</v>
      </c>
      <c r="C22" s="997">
        <v>2989755</v>
      </c>
      <c r="D22" s="998">
        <v>26.982000350952148</v>
      </c>
      <c r="E22" s="999">
        <v>942973</v>
      </c>
      <c r="F22" s="1000">
        <v>803894</v>
      </c>
      <c r="G22" s="1001">
        <v>1242888</v>
      </c>
    </row>
    <row xmlns:x14ac="http://schemas.microsoft.com/office/spreadsheetml/2009/9/ac" r="23" x14ac:dyDescent="0.2">
      <c r="B23" s="876">
        <v>2018</v>
      </c>
      <c r="C23" s="1002">
        <v>3068036</v>
      </c>
      <c r="D23" s="1003">
        <v>27.134000778198242</v>
      </c>
      <c r="E23" s="1004">
        <v>968278</v>
      </c>
      <c r="F23" s="1005">
        <v>840590</v>
      </c>
      <c r="G23" s="1006">
        <v>1259168</v>
      </c>
    </row>
    <row xmlns:x14ac="http://schemas.microsoft.com/office/spreadsheetml/2009/9/ac" r="24" x14ac:dyDescent="0.2">
      <c r="B24" s="882">
        <v>2019</v>
      </c>
      <c r="C24" s="1007">
        <v>3144952</v>
      </c>
      <c r="D24" s="1008">
        <v>27.309000015258789</v>
      </c>
      <c r="E24" s="1009">
        <v>991295</v>
      </c>
      <c r="F24" s="1010">
        <v>877517</v>
      </c>
      <c r="G24" s="1011">
        <v>1276140</v>
      </c>
    </row>
    <row xmlns:x14ac="http://schemas.microsoft.com/office/spreadsheetml/2009/9/ac" r="25" x14ac:dyDescent="0.2">
      <c r="B25" s="888">
        <v>2020</v>
      </c>
      <c r="C25" s="1012">
        <v>3219543</v>
      </c>
      <c r="D25" s="1013">
        <v>27.506000518798828</v>
      </c>
      <c r="E25" s="1014">
        <v>1007454</v>
      </c>
      <c r="F25" s="1015">
        <v>910010</v>
      </c>
      <c r="G25" s="1016">
        <v>1302079</v>
      </c>
    </row>
    <row xmlns:x14ac="http://schemas.microsoft.com/office/spreadsheetml/2009/9/ac" r="26" x14ac:dyDescent="0.2">
      <c r="B26" s="894">
        <v>2021</v>
      </c>
      <c r="C26" s="1017">
        <v>3289815</v>
      </c>
      <c r="D26" s="1018">
        <v>27.72599983215332</v>
      </c>
      <c r="E26" s="1019">
        <v>1011705</v>
      </c>
      <c r="F26" s="1020">
        <v>938987</v>
      </c>
      <c r="G26" s="1021">
        <v>1339123</v>
      </c>
    </row>
    <row xmlns:x14ac="http://schemas.microsoft.com/office/spreadsheetml/2009/9/ac" r="27" x14ac:dyDescent="0.2">
      <c r="B27" s="900">
        <v>2022</v>
      </c>
      <c r="C27" s="901">
        <v>3365282</v>
      </c>
      <c r="D27" s="902">
        <v>27.968002319335938</v>
      </c>
      <c r="E27" s="903">
        <v>1012933</v>
      </c>
      <c r="F27" s="904">
        <v>965207</v>
      </c>
      <c r="G27" s="905">
        <v>1387142</v>
      </c>
    </row>
    <row xmlns:x14ac="http://schemas.microsoft.com/office/spreadsheetml/2009/9/ac" r="28" x14ac:dyDescent="0.2">
      <c r="B28" s="906">
        <v>2023</v>
      </c>
      <c r="C28" s="1022">
        <v>3214151</v>
      </c>
      <c r="D28" s="908">
        <v>28.233999252319336</v>
      </c>
      <c r="E28" s="1023">
        <v>1014482</v>
      </c>
      <c r="F28" s="1024">
        <v>885392</v>
      </c>
      <c r="G28" s="1025">
        <v>1314277</v>
      </c>
    </row>
    <row xmlns:x14ac="http://schemas.microsoft.com/office/spreadsheetml/2009/9/ac" r="29" x14ac:dyDescent="0.2">
      <c r="B29" s="187">
        <v>2024</v>
      </c>
      <c r="C29" s="351"/>
      <c r="D29" s="352"/>
      <c r="E29" s="353"/>
      <c r="F29" s="354"/>
      <c r="G29" s="355"/>
    </row>
    <row xmlns:x14ac="http://schemas.microsoft.com/office/spreadsheetml/2009/9/ac" r="30" x14ac:dyDescent="0.2">
      <c r="B30" s="186">
        <v>2025</v>
      </c>
      <c r="C30" s="351"/>
      <c r="D30" s="352"/>
      <c r="E30" s="353"/>
      <c r="F30" s="354"/>
      <c r="G30" s="355"/>
    </row>
    <row xmlns:x14ac="http://schemas.microsoft.com/office/spreadsheetml/2009/9/ac" r="31" x14ac:dyDescent="0.2">
      <c r="B31" s="187">
        <v>2026</v>
      </c>
      <c r="C31" s="351"/>
      <c r="D31" s="352"/>
      <c r="E31" s="353"/>
      <c r="F31" s="354"/>
      <c r="G31" s="355"/>
    </row>
    <row xmlns:x14ac="http://schemas.microsoft.com/office/spreadsheetml/2009/9/ac" r="32" x14ac:dyDescent="0.2">
      <c r="B32" s="186">
        <v>2027</v>
      </c>
      <c r="C32" s="351"/>
      <c r="D32" s="352"/>
      <c r="E32" s="353"/>
      <c r="F32" s="354"/>
      <c r="G32" s="355"/>
    </row>
    <row xmlns:x14ac="http://schemas.microsoft.com/office/spreadsheetml/2009/9/ac" r="33" x14ac:dyDescent="0.2">
      <c r="B33" s="187">
        <v>2028</v>
      </c>
      <c r="C33" s="351"/>
      <c r="D33" s="352"/>
      <c r="E33" s="353"/>
      <c r="F33" s="354"/>
      <c r="G33" s="355"/>
    </row>
    <row xmlns:x14ac="http://schemas.microsoft.com/office/spreadsheetml/2009/9/ac" r="34" x14ac:dyDescent="0.2">
      <c r="B34" s="186">
        <v>2029</v>
      </c>
      <c r="C34" s="351"/>
      <c r="D34" s="352"/>
      <c r="E34" s="353"/>
      <c r="F34" s="354"/>
      <c r="G34" s="355"/>
    </row>
    <row xmlns:x14ac="http://schemas.microsoft.com/office/spreadsheetml/2009/9/ac" r="35" x14ac:dyDescent="0.2">
      <c r="B35" s="187">
        <v>2030</v>
      </c>
      <c r="C35" s="191"/>
      <c r="D35" s="188"/>
      <c r="E35" s="192"/>
      <c r="F35" s="189"/>
      <c r="G35" s="190"/>
    </row>
    <row xmlns:x14ac="http://schemas.microsoft.com/office/spreadsheetml/2009/9/ac" r="36" ht="14.25" x14ac:dyDescent="0.2">
      <c r="B36" s="111" t="s">
        <v>204</v>
      </c>
      <c r="G36" s="109"/>
    </row>
    <row xmlns:x14ac="http://schemas.microsoft.com/office/spreadsheetml/2009/9/ac" r="37" ht="14.25" x14ac:dyDescent="0.2">
      <c r="B37" s="111" t="s">
        <v>229</v>
      </c>
    </row>
    <row xmlns:x14ac="http://schemas.microsoft.com/office/spreadsheetml/2009/9/ac" r="38" ht="14.25" x14ac:dyDescent="0.2">
      <c r="B38" s="111" t="s">
        <v>258</v>
      </c>
    </row>
    <row xmlns:x14ac="http://schemas.microsoft.com/office/spreadsheetml/2009/9/ac" r="39" x14ac:dyDescent="0.2">
      <c r="B39" s="1027" t="s">
        <v>230</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720B-FD34-4E4F-8E0A-25DC21371B3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63" t="s">
        <v>234</v>
      </c>
      <c r="C2" s="563"/>
    </row>
    <row xmlns:x14ac="http://schemas.microsoft.com/office/spreadsheetml/2009/9/ac" r="3" ht="6" customHeight="true" x14ac:dyDescent="0.25">
      <c r="B3" s="364"/>
    </row>
    <row xmlns:x14ac="http://schemas.microsoft.com/office/spreadsheetml/2009/9/ac" r="4" ht="30" customHeight="true" x14ac:dyDescent="0.25">
      <c r="B4" s="366" t="s">
        <v>235</v>
      </c>
      <c r="C4" s="367" t="s">
        <v>236</v>
      </c>
    </row>
    <row xmlns:x14ac="http://schemas.microsoft.com/office/spreadsheetml/2009/9/ac" r="5" ht="30" customHeight="true" x14ac:dyDescent="0.25">
      <c r="B5" s="366" t="s">
        <v>48</v>
      </c>
      <c r="C5" s="367" t="s">
        <v>237</v>
      </c>
    </row>
    <row xmlns:x14ac="http://schemas.microsoft.com/office/spreadsheetml/2009/9/ac" r="6" ht="30" customHeight="true" x14ac:dyDescent="0.25">
      <c r="B6" s="366" t="s">
        <v>238</v>
      </c>
      <c r="C6" s="367" t="s">
        <v>239</v>
      </c>
    </row>
    <row xmlns:x14ac="http://schemas.microsoft.com/office/spreadsheetml/2009/9/ac" r="7" ht="30" customHeight="true" x14ac:dyDescent="0.25">
      <c r="B7" s="366" t="s">
        <v>240</v>
      </c>
      <c r="C7" s="367" t="s">
        <v>241</v>
      </c>
    </row>
    <row xmlns:x14ac="http://schemas.microsoft.com/office/spreadsheetml/2009/9/ac" r="8" ht="30" customHeight="true" x14ac:dyDescent="0.25">
      <c r="B8" s="366" t="s">
        <v>145</v>
      </c>
      <c r="C8" s="367" t="s">
        <v>242</v>
      </c>
    </row>
    <row xmlns:x14ac="http://schemas.microsoft.com/office/spreadsheetml/2009/9/ac" r="9" ht="30" customHeight="true" x14ac:dyDescent="0.25">
      <c r="B9" s="366" t="s">
        <v>243</v>
      </c>
      <c r="C9" s="367" t="s">
        <v>244</v>
      </c>
    </row>
    <row xmlns:x14ac="http://schemas.microsoft.com/office/spreadsheetml/2009/9/ac" r="10" ht="30" customHeight="true" x14ac:dyDescent="0.25">
      <c r="B10" s="366" t="s">
        <v>149</v>
      </c>
      <c r="C10" s="367" t="s">
        <v>245</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246</v>
      </c>
    </row>
    <row xmlns:x14ac="http://schemas.microsoft.com/office/spreadsheetml/2009/9/ac" r="13" x14ac:dyDescent="0.25">
      <c r="B13" s="371" t="s">
        <v>249</v>
      </c>
    </row>
    <row xmlns:x14ac="http://schemas.microsoft.com/office/spreadsheetml/2009/9/ac" r="14" x14ac:dyDescent="0.25">
      <c r="B14" s="373" t="s">
        <v>247</v>
      </c>
    </row>
    <row xmlns:x14ac="http://schemas.microsoft.com/office/spreadsheetml/2009/9/ac" r="15" ht="76.5" customHeight="true" x14ac:dyDescent="0.25">
      <c r="B15" s="564" t="s">
        <v>248</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39AB-1C55-429E-B3E6-B3D61932367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Tajikistan</v>
      </c>
      <c r="C27" s="578" t="s">
        <v>223</v>
      </c>
      <c r="D27" s="578"/>
      <c r="E27" s="578"/>
      <c r="F27" s="578"/>
      <c r="G27" s="578"/>
      <c r="H27" s="578"/>
      <c r="I27" s="579" t="str">
        <f>+B27</f>
        <v>Tajikistan</v>
      </c>
      <c r="J27" s="580" t="s">
        <v>14</v>
      </c>
      <c r="K27" s="581"/>
      <c r="L27" s="581"/>
      <c r="M27" s="581"/>
      <c r="N27" s="581"/>
      <c r="O27" s="581"/>
      <c r="P27" s="582" t="str">
        <f>+B27</f>
        <v>Tajikistan</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2021</v>
      </c>
      <c r="D29" s="593">
        <f>C29</f>
        <v>2021</v>
      </c>
      <c r="E29" s="593">
        <f>D29</f>
        <v>2021</v>
      </c>
      <c r="F29" s="593">
        <f>E29</f>
        <v>2021</v>
      </c>
      <c r="G29" s="593">
        <f>F29</f>
        <v>2021</v>
      </c>
      <c r="H29" s="593">
        <f>F29</f>
        <v>2021</v>
      </c>
      <c r="I29" s="585"/>
      <c r="J29" s="594">
        <f>IF(ISNUMBER(Regressions!K4), Regressions!K4, "-")</f>
        <v>2021</v>
      </c>
      <c r="K29" s="595">
        <f>J29</f>
        <v>2021</v>
      </c>
      <c r="L29" s="595">
        <f>K29</f>
        <v>2021</v>
      </c>
      <c r="M29" s="595">
        <f>L29</f>
        <v>2021</v>
      </c>
      <c r="N29" s="595">
        <f>M29</f>
        <v>2021</v>
      </c>
      <c r="O29" s="595">
        <f>M29</f>
        <v>2021</v>
      </c>
      <c r="P29" s="589"/>
      <c r="Q29" s="596">
        <f>IF(ISNUMBER(Regressions!T4), Regressions!T4, "-")</f>
        <v>2021</v>
      </c>
      <c r="R29" s="597">
        <f>Q29</f>
        <v>2021</v>
      </c>
      <c r="S29" s="597">
        <f>R29</f>
        <v>2021</v>
      </c>
      <c r="T29" s="597">
        <f>S29</f>
        <v>2021</v>
      </c>
      <c r="U29" s="597">
        <f>T29</f>
        <v>2021</v>
      </c>
      <c r="V29" s="598">
        <f>T29</f>
        <v>2021</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78.691275169999997</v>
      </c>
      <c r="D30" s="600">
        <f>IF(ISNUMBER(Regressions!D4), Regressions!D4, 0.0000000001)</f>
        <v>93.125</v>
      </c>
      <c r="E30" s="600">
        <f>IF(ISNUMBER(Regressions!E4), Regressions!E4, 0.0000000001)</f>
        <v>73.488372089999999</v>
      </c>
      <c r="F30" s="600">
        <f>IF(ISNUMBER(Regressions!F4), Regressions!F4, 0.0000000001)</f>
        <v>1E-10</v>
      </c>
      <c r="G30" s="600">
        <f>IF(ISNUMBER(Regressions!G4), Regressions!G4, 0.0000000001)</f>
        <v>1E-10</v>
      </c>
      <c r="H30" s="600">
        <f>IF(ISNUMBER(Regressions!H4), Regressions!H4, 0.0000000001)</f>
        <v>1E-10</v>
      </c>
      <c r="I30" s="601" t="s">
        <v>154</v>
      </c>
      <c r="J30" s="600">
        <f>IF(ISNUMBER(Regressions!L4), Regressions!L4,0.0000000001)</f>
        <v>46.644295300000003</v>
      </c>
      <c r="K30" s="600">
        <f>IF(ISNUMBER(Regressions!M4), Regressions!M4,0.0000000001)</f>
        <v>57.5</v>
      </c>
      <c r="L30" s="600">
        <f>IF(ISNUMBER(Regressions!N4), Regressions!N4,0.0000000001)</f>
        <v>42.79069767</v>
      </c>
      <c r="M30" s="600">
        <f>IF(ISNUMBER(Regressions!O4), Regressions!O4,0.0000000001)</f>
        <v>1E-10</v>
      </c>
      <c r="N30" s="600">
        <f>IF(ISNUMBER(Regressions!P4), Regressions!P4,0.0000000001)</f>
        <v>1E-10</v>
      </c>
      <c r="O30" s="600">
        <f>IF(ISNUMBER(Regressions!Q4), Regressions!Q4,0.0000000001)</f>
        <v>1E-10</v>
      </c>
      <c r="P30" s="602" t="s">
        <v>154</v>
      </c>
      <c r="Q30" s="600">
        <f>IF(ISNUMBER(Regressions!U4), Regressions!U4,0.0000000001)</f>
        <v>25.5</v>
      </c>
      <c r="R30" s="600">
        <f>IF(ISNUMBER(Regressions!V4), Regressions!V4,0.0000000001)</f>
        <v>41.3</v>
      </c>
      <c r="S30" s="600">
        <f>IF(ISNUMBER(Regressions!W4), Regressions!W4,0.0000000001)</f>
        <v>20</v>
      </c>
      <c r="T30" s="600">
        <f>IF(ISNUMBER(Regressions!X4), Regressions!X4,0.0000000001)</f>
        <v>1E-10</v>
      </c>
      <c r="U30" s="600">
        <f>IF(ISNUMBER(Regressions!Y4), Regressions!Y4,0.0000000001)</f>
        <v>1E-10</v>
      </c>
      <c r="V30" s="603">
        <f>IF(ISNUMBER(Regressions!Z4), Regressions!Z4,0.0000000001)</f>
        <v>1E-10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7.5587248320000002</v>
      </c>
      <c r="D31" s="600">
        <f>IF(ISNUMBER(Regressions!D5), Regressions!D5, 0.0000000001)</f>
        <v>3.75</v>
      </c>
      <c r="E31" s="600">
        <f>IF(ISNUMBER(Regressions!E5), Regressions!E5, 0.0000000001)</f>
        <v>8.6416279070000002</v>
      </c>
      <c r="F31" s="600">
        <f>IF(ISNUMBER(Regressions!F5), Regressions!F5, 0.0000000001)</f>
        <v>1E-10</v>
      </c>
      <c r="G31" s="600">
        <f>IF(ISNUMBER(Regressions!G5), Regressions!G5, 0.0000000001)</f>
        <v>1E-10</v>
      </c>
      <c r="H31" s="600">
        <f>IF(ISNUMBER(Regressions!H5), Regressions!H5, 0.0000000001)</f>
        <v>1E-10</v>
      </c>
      <c r="I31" s="605" t="s">
        <v>155</v>
      </c>
      <c r="J31" s="600">
        <f>IF(ISNUMBER(Regressions!L5), Regressions!L5,0.0000000001)</f>
        <v>35.325704700000003</v>
      </c>
      <c r="K31" s="600">
        <f>IF(ISNUMBER(Regressions!M5), Regressions!M5,0.0000000001)</f>
        <v>36.25</v>
      </c>
      <c r="L31" s="600">
        <f>IF(ISNUMBER(Regressions!N5), Regressions!N5,0.0000000001)</f>
        <v>35.409302330000003</v>
      </c>
      <c r="M31" s="600">
        <f>IF(ISNUMBER(Regressions!O5), Regressions!O5,0.0000000001)</f>
        <v>1E-10</v>
      </c>
      <c r="N31" s="600">
        <f>IF(ISNUMBER(Regressions!P5), Regressions!P5,0.0000000001)</f>
        <v>1E-10</v>
      </c>
      <c r="O31" s="600">
        <f>IF(ISNUMBER(Regressions!Q5), Regressions!Q5,0.0000000001)</f>
        <v>1E-10</v>
      </c>
      <c r="P31" s="606" t="s">
        <v>155</v>
      </c>
      <c r="Q31" s="600">
        <f>IF(ISNUMBER(Regressions!U5), Regressions!U5,0.0000000001)</f>
        <v>13.1</v>
      </c>
      <c r="R31" s="600">
        <f>IF(ISNUMBER(Regressions!V5), Regressions!V5,0.0000000001)</f>
        <v>15</v>
      </c>
      <c r="S31" s="600">
        <f>IF(ISNUMBER(Regressions!W5), Regressions!W5,0.0000000001)</f>
        <v>12.1</v>
      </c>
      <c r="T31" s="600">
        <f>IF(ISNUMBER(Regressions!X5), Regressions!X5,0.0000000001)</f>
        <v>1E-10</v>
      </c>
      <c r="U31" s="600">
        <f>IF(ISNUMBER(Regressions!Y5), Regressions!Y5,0.0000000001)</f>
        <v>1E-10</v>
      </c>
      <c r="V31" s="603">
        <f>IF(ISNUMBER(Regressions!Z5), Regressions!Z5,0.0000000001)</f>
        <v>1E-10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13.75</v>
      </c>
      <c r="D32" s="600">
        <f>IF(ISNUMBER(Regressions!D6), Regressions!D6, 0.0000000001)</f>
        <v>3.125</v>
      </c>
      <c r="E32" s="600">
        <f>IF(ISNUMBER(Regressions!E6), Regressions!E6, 0.0000000001)</f>
        <v>17.87</v>
      </c>
      <c r="F32" s="600">
        <f>IF(ISNUMBER(Regressions!F6), Regressions!F6, 0.0000000001)</f>
        <v>1E-10</v>
      </c>
      <c r="G32" s="600">
        <f>IF(ISNUMBER(Regressions!G6), Regressions!G6, 0.0000000001)</f>
        <v>1E-10</v>
      </c>
      <c r="H32" s="600">
        <f>IF(ISNUMBER(Regressions!H6), Regressions!H6, 0.0000000001)</f>
        <v>1E-10</v>
      </c>
      <c r="I32" s="607" t="s">
        <v>153</v>
      </c>
      <c r="J32" s="600">
        <f>IF(ISNUMBER(Regressions!L6), Regressions!L6,0.0000000001)</f>
        <v>18.03</v>
      </c>
      <c r="K32" s="600">
        <f>IF(ISNUMBER(Regressions!M6), Regressions!M6,0.0000000001)</f>
        <v>6.25</v>
      </c>
      <c r="L32" s="600">
        <f>IF(ISNUMBER(Regressions!N6), Regressions!N6,0.0000000001)</f>
        <v>21.8</v>
      </c>
      <c r="M32" s="600">
        <f>IF(ISNUMBER(Regressions!O6), Regressions!O6,0.0000000001)</f>
        <v>1E-10</v>
      </c>
      <c r="N32" s="600">
        <f>IF(ISNUMBER(Regressions!P6), Regressions!P6,0.0000000001)</f>
        <v>1E-10</v>
      </c>
      <c r="O32" s="600">
        <f>IF(ISNUMBER(Regressions!Q6), Regressions!Q6,0.0000000001)</f>
        <v>1E-10</v>
      </c>
      <c r="P32" s="608" t="s">
        <v>153</v>
      </c>
      <c r="Q32" s="600">
        <f>IF(ISNUMBER(Regressions!U6), Regressions!U6,0.0000000001)</f>
        <v>61.4</v>
      </c>
      <c r="R32" s="600">
        <f>IF(ISNUMBER(Regressions!V6), Regressions!V6,0.0000000001)</f>
        <v>43.7</v>
      </c>
      <c r="S32" s="600">
        <f>IF(ISNUMBER(Regressions!W6), Regressions!W6,0.0000000001)</f>
        <v>67.900000000000006</v>
      </c>
      <c r="T32" s="600">
        <f>IF(ISNUMBER(Regressions!X6), Regressions!X6,0.0000000001)</f>
        <v>1E-10</v>
      </c>
      <c r="U32" s="600">
        <f>IF(ISNUMBER(Regressions!Y6), Regressions!Y6,0.0000000001)</f>
        <v>1E-10</v>
      </c>
      <c r="V32" s="603">
        <f>IF(ISNUMBER(Regressions!Z6), Regressions!Z6,0.0000000001)</f>
        <v>1E-10</v>
      </c>
      <c r="AM32" s="566"/>
      <c r="AN32" s="566"/>
      <c r="AO32" s="566"/>
      <c r="AP32" s="566"/>
      <c r="AQ32" s="566"/>
      <c r="AR32" s="566"/>
      <c r="AS32" s="566"/>
      <c r="AT32" s="566"/>
      <c r="AU32" s="566"/>
    </row>
    <row xmlns:x14ac="http://schemas.microsoft.com/office/spreadsheetml/2009/9/ac" r="33" ht="15.75" thickBot="true" x14ac:dyDescent="0.25">
      <c r="B33" s="609" t="s">
        <v>224</v>
      </c>
      <c r="C33" s="610">
        <f>IF(ISNUMBER(Regressions!C7), Regressions!C7, 0.0000000001)</f>
        <v>0</v>
      </c>
      <c r="D33" s="610">
        <f>IF(ISNUMBER(Regressions!D7), Regressions!D7, 0.0000000001)</f>
        <v>0</v>
      </c>
      <c r="E33" s="610">
        <f>IF(ISNUMBER(Regressions!E7), Regressions!E7, 0.0000000001)</f>
        <v>0</v>
      </c>
      <c r="F33" s="610">
        <f>IF(ISNUMBER(Regressions!F7), Regressions!F7, 0.0000000001)</f>
        <v>100</v>
      </c>
      <c r="G33" s="610">
        <f>IF(ISNUMBER(Regressions!G7), Regressions!G7, 0.0000000001)</f>
        <v>100</v>
      </c>
      <c r="H33" s="610">
        <f>IF(ISNUMBER(Regressions!H7), Regressions!H7, 0.0000000001)</f>
        <v>100</v>
      </c>
      <c r="I33" s="611" t="s">
        <v>224</v>
      </c>
      <c r="J33" s="612">
        <f>IF(ISNUMBER(Regressions!L7), Regressions!L7,0.0000000001)</f>
        <v>0</v>
      </c>
      <c r="K33" s="610">
        <f>IF(ISNUMBER(Regressions!M7), Regressions!M7,0.0000000001)</f>
        <v>0</v>
      </c>
      <c r="L33" s="610">
        <f>IF(ISNUMBER(Regressions!N7), Regressions!N7,0.0000000001)</f>
        <v>0</v>
      </c>
      <c r="M33" s="610">
        <f>IF(ISNUMBER(Regressions!O7), Regressions!O7,0.0000000001)</f>
        <v>100</v>
      </c>
      <c r="N33" s="610">
        <f>IF(ISNUMBER(Regressions!P7), Regressions!P7,0.0000000001)</f>
        <v>100</v>
      </c>
      <c r="O33" s="610">
        <f>IF(ISNUMBER(Regressions!Q7), Regressions!Q7,0.0000000001)</f>
        <v>100</v>
      </c>
      <c r="P33" s="613" t="s">
        <v>224</v>
      </c>
      <c r="Q33" s="612">
        <f>IF(ISNUMBER(Regressions!U7), Regressions!U7,0.0000000001)</f>
        <v>0</v>
      </c>
      <c r="R33" s="612">
        <f>IF(ISNUMBER(Regressions!V7), Regressions!V7,0.0000000001)</f>
        <v>0</v>
      </c>
      <c r="S33" s="610">
        <f>IF(ISNUMBER(Regressions!W7), Regressions!W7,0.0000000001)</f>
        <v>0</v>
      </c>
      <c r="T33" s="610">
        <f>IF(ISNUMBER(Regressions!X7), Regressions!X7,0.0000000001)</f>
        <v>100</v>
      </c>
      <c r="U33" s="610">
        <f>IF(ISNUMBER(Regressions!Y7), Regressions!Y7,0.0000000001)</f>
        <v>100</v>
      </c>
      <c r="V33" s="614">
        <f>IF(ISNUMBER(Regressions!Z7), Regressions!Z7,0.0000000001)</f>
        <v>100</v>
      </c>
    </row>
    <row xmlns:x14ac="http://schemas.microsoft.com/office/spreadsheetml/2009/9/ac" r="34" x14ac:dyDescent="0.2">
      <c r="B34" s="615" t="s">
        <v>256</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260</v>
      </c>
      <c r="D36" s="617"/>
      <c r="E36" s="617"/>
      <c r="F36" s="617"/>
      <c r="G36" s="617"/>
      <c r="H36" s="617"/>
      <c r="I36" s="616" t="s">
        <v>34</v>
      </c>
      <c r="J36" s="618" t="s">
        <v>261</v>
      </c>
      <c r="K36" s="619"/>
      <c r="L36" s="619"/>
      <c r="M36" s="619"/>
      <c r="N36" s="619"/>
      <c r="O36" s="619"/>
      <c r="P36" s="616" t="s">
        <v>34</v>
      </c>
      <c r="Q36" s="620" t="s">
        <v>262</v>
      </c>
      <c r="R36" s="620"/>
      <c r="S36" s="620"/>
      <c r="T36" s="620"/>
      <c r="U36" s="620"/>
      <c r="V36" s="620"/>
    </row>
    <row xmlns:x14ac="http://schemas.microsoft.com/office/spreadsheetml/2009/9/ac" r="37" ht="50.1" customHeight="true" x14ac:dyDescent="0.2">
      <c r="B37" s="616" t="s">
        <v>35</v>
      </c>
      <c r="C37" s="621" t="s">
        <v>263</v>
      </c>
      <c r="D37" s="621"/>
      <c r="E37" s="621"/>
      <c r="F37" s="621"/>
      <c r="G37" s="621"/>
      <c r="H37" s="621"/>
      <c r="I37" s="616" t="s">
        <v>35</v>
      </c>
      <c r="J37" s="621" t="s">
        <v>264</v>
      </c>
      <c r="K37" s="621"/>
      <c r="L37" s="621"/>
      <c r="M37" s="621"/>
      <c r="N37" s="621"/>
      <c r="O37" s="621"/>
      <c r="P37" s="616" t="s">
        <v>35</v>
      </c>
      <c r="Q37" s="621" t="s">
        <v>265</v>
      </c>
      <c r="R37" s="621"/>
      <c r="S37" s="621"/>
      <c r="T37" s="621"/>
      <c r="U37" s="621"/>
      <c r="V37" s="621"/>
    </row>
    <row xmlns:x14ac="http://schemas.microsoft.com/office/spreadsheetml/2009/9/ac" r="38" ht="50.1" customHeight="true" x14ac:dyDescent="0.2">
      <c r="B38" s="616" t="s">
        <v>36</v>
      </c>
      <c r="C38" s="622" t="s">
        <v>266</v>
      </c>
      <c r="D38" s="622"/>
      <c r="E38" s="622"/>
      <c r="F38" s="622"/>
      <c r="G38" s="622"/>
      <c r="H38" s="622"/>
      <c r="I38" s="616" t="s">
        <v>36</v>
      </c>
      <c r="J38" s="622" t="s">
        <v>267</v>
      </c>
      <c r="K38" s="622"/>
      <c r="L38" s="622"/>
      <c r="M38" s="622"/>
      <c r="N38" s="622"/>
      <c r="O38" s="622"/>
      <c r="P38" s="616" t="s">
        <v>36</v>
      </c>
      <c r="Q38" s="622" t="s">
        <v>268</v>
      </c>
      <c r="R38" s="622"/>
      <c r="S38" s="622"/>
      <c r="T38" s="622"/>
      <c r="U38" s="622"/>
      <c r="V38" s="622"/>
    </row>
    <row xmlns:x14ac="http://schemas.microsoft.com/office/spreadsheetml/2009/9/ac" r="39" ht="50.1" customHeight="true" x14ac:dyDescent="0.2">
      <c r="B39" s="616" t="s">
        <v>224</v>
      </c>
      <c r="C39" s="623" t="s">
        <v>269</v>
      </c>
      <c r="D39" s="623"/>
      <c r="E39" s="623"/>
      <c r="F39" s="623"/>
      <c r="G39" s="623"/>
      <c r="H39" s="623"/>
      <c r="I39" s="616" t="s">
        <v>224</v>
      </c>
      <c r="J39" s="623" t="s">
        <v>269</v>
      </c>
      <c r="K39" s="623"/>
      <c r="L39" s="623"/>
      <c r="M39" s="623"/>
      <c r="N39" s="623"/>
      <c r="O39" s="623"/>
      <c r="P39" s="616" t="s">
        <v>224</v>
      </c>
      <c r="Q39" s="623" t="s">
        <v>269</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256</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256</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256</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205</v>
      </c>
      <c r="G5" s="126" t="s">
        <v>136</v>
      </c>
      <c r="H5" s="127" t="s">
        <v>43</v>
      </c>
      <c r="I5" s="128" t="s">
        <v>206</v>
      </c>
      <c r="J5" s="126" t="s">
        <v>137</v>
      </c>
      <c r="K5" s="127" t="s">
        <v>44</v>
      </c>
      <c r="L5" s="128" t="s">
        <v>207</v>
      </c>
      <c r="M5" s="126" t="s">
        <v>138</v>
      </c>
      <c r="N5" s="127" t="s">
        <v>86</v>
      </c>
      <c r="O5" s="128" t="s">
        <v>208</v>
      </c>
      <c r="P5" s="126" t="s">
        <v>139</v>
      </c>
      <c r="Q5" s="127" t="s">
        <v>87</v>
      </c>
      <c r="R5" s="128" t="s">
        <v>209</v>
      </c>
      <c r="S5" s="126" t="s">
        <v>140</v>
      </c>
      <c r="T5" s="127" t="s">
        <v>88</v>
      </c>
      <c r="U5" s="129" t="s">
        <v>210</v>
      </c>
      <c r="V5" s="130" t="s">
        <v>129</v>
      </c>
      <c r="W5" s="131" t="s">
        <v>45</v>
      </c>
      <c r="X5" s="132" t="s">
        <v>65</v>
      </c>
      <c r="Y5" s="132" t="s">
        <v>66</v>
      </c>
      <c r="Z5" s="133" t="s">
        <v>211</v>
      </c>
      <c r="AA5" s="130" t="s">
        <v>130</v>
      </c>
      <c r="AB5" s="131" t="s">
        <v>46</v>
      </c>
      <c r="AC5" s="132" t="s">
        <v>67</v>
      </c>
      <c r="AD5" s="132" t="s">
        <v>68</v>
      </c>
      <c r="AE5" s="133" t="s">
        <v>212</v>
      </c>
      <c r="AF5" s="130" t="s">
        <v>131</v>
      </c>
      <c r="AG5" s="131" t="s">
        <v>47</v>
      </c>
      <c r="AH5" s="132" t="s">
        <v>69</v>
      </c>
      <c r="AI5" s="132" t="s">
        <v>70</v>
      </c>
      <c r="AJ5" s="133" t="s">
        <v>213</v>
      </c>
      <c r="AK5" s="130" t="s">
        <v>132</v>
      </c>
      <c r="AL5" s="131" t="s">
        <v>71</v>
      </c>
      <c r="AM5" s="132" t="s">
        <v>72</v>
      </c>
      <c r="AN5" s="132" t="s">
        <v>73</v>
      </c>
      <c r="AO5" s="133" t="s">
        <v>214</v>
      </c>
      <c r="AP5" s="130" t="s">
        <v>133</v>
      </c>
      <c r="AQ5" s="131" t="s">
        <v>74</v>
      </c>
      <c r="AR5" s="132" t="s">
        <v>75</v>
      </c>
      <c r="AS5" s="132" t="s">
        <v>76</v>
      </c>
      <c r="AT5" s="133" t="s">
        <v>215</v>
      </c>
      <c r="AU5" s="130" t="s">
        <v>134</v>
      </c>
      <c r="AV5" s="131" t="s">
        <v>77</v>
      </c>
      <c r="AW5" s="132" t="s">
        <v>78</v>
      </c>
      <c r="AX5" s="132" t="s">
        <v>79</v>
      </c>
      <c r="AY5" s="134" t="s">
        <v>216</v>
      </c>
      <c r="AZ5" s="135" t="s">
        <v>80</v>
      </c>
      <c r="BA5" s="136" t="s">
        <v>114</v>
      </c>
      <c r="BB5" s="137" t="s">
        <v>217</v>
      </c>
      <c r="BC5" s="135" t="s">
        <v>85</v>
      </c>
      <c r="BD5" s="136" t="s">
        <v>115</v>
      </c>
      <c r="BE5" s="137" t="s">
        <v>218</v>
      </c>
      <c r="BF5" s="135" t="s">
        <v>84</v>
      </c>
      <c r="BG5" s="136" t="s">
        <v>116</v>
      </c>
      <c r="BH5" s="137" t="s">
        <v>219</v>
      </c>
      <c r="BI5" s="135" t="s">
        <v>83</v>
      </c>
      <c r="BJ5" s="136" t="s">
        <v>117</v>
      </c>
      <c r="BK5" s="137" t="s">
        <v>220</v>
      </c>
      <c r="BL5" s="135" t="s">
        <v>82</v>
      </c>
      <c r="BM5" s="136" t="s">
        <v>118</v>
      </c>
      <c r="BN5" s="137" t="s">
        <v>221</v>
      </c>
      <c r="BO5" s="135" t="s">
        <v>81</v>
      </c>
      <c r="BP5" s="136" t="s">
        <v>119</v>
      </c>
      <c r="BQ5" s="137" t="s">
        <v>222</v>
      </c>
    </row>
    <row xmlns:x14ac="http://schemas.microsoft.com/office/spreadsheetml/2009/9/ac" r="6" x14ac:dyDescent="0.2">
      <c r="A6" s="331" t="str">
        <f>+RIGHT('Data Summary'!A6,LEN('Data Summary'!A6)-9)</f>
        <v>SUR</v>
      </c>
      <c r="B6" s="37" t="str">
        <f>+IF(ISTEXT('Data Summary'!B6),'Data Summary'!B6,"")</f>
        <v>Survey</v>
      </c>
      <c r="C6" s="330">
        <f>+VALUE('Data Summary'!C6)</f>
        <v>2017</v>
      </c>
      <c r="D6" s="94">
        <f>+IF(AND(ISNUMBER('Water Data'!D4),'Data Summary'!BS6="Yes"),100-'Water Data'!D4,NA())</f>
        <v>100</v>
      </c>
      <c r="E6" s="94">
        <f>+IF(AND(ISNUMBER('Water Data'!D6),'Data Summary'!BT6="Yes"),'Water Data'!D6,NA())</f>
        <v>86.249999999999986</v>
      </c>
      <c r="F6" s="94">
        <f>+IF(AND(ISNUMBER('Water Data'!D9),'Data Summary'!BU6="Yes"),'Water Data'!D9,NA())</f>
        <v>78.691275167785236</v>
      </c>
      <c r="G6" s="94">
        <f>+IF(AND(ISNUMBER('Water Data'!E4),'Data Summary'!BV6="Yes"),100-'Water Data'!E4,NA())</f>
        <v>100</v>
      </c>
      <c r="H6" s="94">
        <f>+IF(AND(ISNUMBER('Water Data'!E6),'Data Summary'!BW6="Yes"),'Water Data'!E6,NA())</f>
        <v>96.875</v>
      </c>
      <c r="I6" s="94">
        <f>+IF(AND(ISNUMBER('Water Data'!E9),'Data Summary'!BX6="Yes"),'Water Data'!E9,NA())</f>
        <v>93.125</v>
      </c>
      <c r="J6" s="94">
        <f>+IF(AND(ISNUMBER('Water Data'!F4),'Data Summary'!BY6="Yes"),100-'Water Data'!F4,NA())</f>
        <v>100</v>
      </c>
      <c r="K6" s="94">
        <f>+IF(AND(ISNUMBER('Water Data'!F6),'Data Summary'!BZ6="Yes"),'Water Data'!F6,NA())</f>
        <v>82.13000000000001</v>
      </c>
      <c r="L6" s="94">
        <f>+IF(AND(ISNUMBER('Water Data'!F9),'Data Summary'!CA6="Yes"),'Water Data'!F9,NA())</f>
        <v>73.488372093023258</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f>+IF(AND(ISNUMBER('Sanitation Data'!D4),'Data Summary'!CK6="Yes"),100-'Sanitation Data'!D4,NA())</f>
        <v>98.66</v>
      </c>
      <c r="W6" s="95">
        <f>+IF(AND(ISNUMBER('Sanitation Data'!D6),'Data Summary'!CL6="Yes"),'Sanitation Data'!D6,NA())</f>
        <v>81.97</v>
      </c>
      <c r="X6" s="95" t="e">
        <f>+IF(AND(ISNUMBER('Sanitation Data'!D10),'Data Summary'!CM6="Yes"),'Sanitation Data'!D10,NA())</f>
        <v>#N/A</v>
      </c>
      <c r="Y6" s="95" t="e">
        <f>+IF(AND(ISNUMBER('Sanitation Data'!D11),'Data Summary'!CN6="Yes"),'Sanitation Data'!D11,NA())</f>
        <v>#N/A</v>
      </c>
      <c r="Z6" s="95">
        <f>+IF(AND(ISNUMBER('Sanitation Data'!D12),'Data Summary'!CO6="Yes"),'Sanitation Data'!D12,NA())</f>
        <v>46.644295302013425</v>
      </c>
      <c r="AA6" s="95">
        <f>+IF(AND(ISNUMBER('Sanitation Data'!E4),'Data Summary'!CP6="Yes"),100-'Sanitation Data'!E4,NA())</f>
        <v>100</v>
      </c>
      <c r="AB6" s="95">
        <f>+IF(AND(ISNUMBER('Sanitation Data'!E6),'Data Summary'!CQ6="Yes"),'Sanitation Data'!E6,NA())</f>
        <v>93.75</v>
      </c>
      <c r="AC6" s="95" t="e">
        <f>+IF(AND(ISNUMBER('Sanitation Data'!E10),'Data Summary'!CR6="Yes"),'Sanitation Data'!E10,NA())</f>
        <v>#N/A</v>
      </c>
      <c r="AD6" s="95" t="e">
        <f>+IF(AND(ISNUMBER('Sanitation Data'!E11),'Data Summary'!CS6="Yes"),'Sanitation Data'!E11,NA())</f>
        <v>#N/A</v>
      </c>
      <c r="AE6" s="95">
        <f>+IF(AND(ISNUMBER('Sanitation Data'!E12),'Data Summary'!CT6="Yes"),'Sanitation Data'!E12,NA())</f>
        <v>57.499999999999993</v>
      </c>
      <c r="AF6" s="95">
        <f>+IF(AND(ISNUMBER('Sanitation Data'!F4),'Data Summary'!CU6="Yes"),100-'Sanitation Data'!F4,NA())</f>
        <v>98.14</v>
      </c>
      <c r="AG6" s="95">
        <f>+IF(AND(ISNUMBER('Sanitation Data'!F6),'Data Summary'!CV6="Yes"),'Sanitation Data'!F6,NA())</f>
        <v>78.2</v>
      </c>
      <c r="AH6" s="95" t="e">
        <f>+IF(AND(ISNUMBER('Sanitation Data'!F10),'Data Summary'!CW6="Yes"),'Sanitation Data'!F10,NA())</f>
        <v>#N/A</v>
      </c>
      <c r="AI6" s="95" t="e">
        <f>+IF(AND(ISNUMBER('Sanitation Data'!F11),'Data Summary'!CX6="Yes"),'Sanitation Data'!F11,NA())</f>
        <v>#N/A</v>
      </c>
      <c r="AJ6" s="95">
        <f>+IF(AND(ISNUMBER('Sanitation Data'!F12),'Data Summary'!CY6="Yes"),'Sanitation Data'!F12,NA())</f>
        <v>42.790697674418603</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f>+IF(AND(ISNUMBER('Hygiene Data'!D5),'Data Summary'!DO6="Yes"),'Hygiene Data'!D5,NA())</f>
        <v>80.830669999999998</v>
      </c>
      <c r="BA6" s="96">
        <f>+IF(AND(ISNUMBER('Hygiene Data'!D7),'Data Summary'!DP6="Yes"),'Hygiene Data'!D7,NA())</f>
        <v>38.6</v>
      </c>
      <c r="BB6" s="96">
        <f>+IF(AND(ISNUMBER('Hygiene Data'!D9),'Data Summary'!DQ6="Yes"),'Hygiene Data'!D9,NA())</f>
        <v>25.5</v>
      </c>
      <c r="BC6" s="96">
        <f>+IF(AND(ISNUMBER('Hygiene Data'!E5),'Data Summary'!DR6="Yes"),'Hygiene Data'!E5,NA())</f>
        <v>90</v>
      </c>
      <c r="BD6" s="96">
        <f>+IF(AND(ISNUMBER('Hygiene Data'!E7),'Data Summary'!DS6="Yes"),'Hygiene Data'!E7,NA())</f>
        <v>56.3</v>
      </c>
      <c r="BE6" s="96">
        <f>+IF(AND(ISNUMBER('Hygiene Data'!E9),'Data Summary'!DT6="Yes"),'Hygiene Data'!E9,NA())</f>
        <v>41.3</v>
      </c>
      <c r="BF6" s="96">
        <f>+IF(AND(ISNUMBER('Hygiene Data'!F5),'Data Summary'!DU6="Yes"),'Hygiene Data'!F5,NA())</f>
        <v>83.255809999999997</v>
      </c>
      <c r="BG6" s="96">
        <f>+IF(AND(ISNUMBER('Hygiene Data'!F7),'Data Summary'!DV6="Yes"),'Hygiene Data'!F7,NA())</f>
        <v>32.1</v>
      </c>
      <c r="BH6" s="96">
        <f>+IF(AND(ISNUMBER('Hygiene Data'!F9),'Data Summary'!DW6="Yes"),'Hygiene Data'!F9,NA())</f>
        <v>20</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31" t="e">
        <f ca="true">+RIGHT('Data Summary'!A7,LEN('Data Summary'!A7)-9)</f>
        <v>#VALUE!</v>
      </c>
      <c r="B7" s="37" t="str">
        <f ca="true">+IF(ISTEXT('Data Summary'!B7),'Data Summary'!B7,"")</f>
        <v/>
      </c>
      <c r="C7" s="330" t="e">
        <f ca="true">+VALUE('Data Summary'!C7)</f>
        <v>#VALUE!</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t="e">
        <f ca="true">+IF(AND(ISNUMBER(OFFSET('Hygiene Data'!$D$9,0,10*ROW('Hygiene Data'!D1))),'Data Summary'!DQ7="Yes"),OFFSET('Hygiene Data'!$D$9,0,10*ROW('Hygiene Data'!D1)),NA())</f>
        <v>#N/A</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t="e">
        <f ca="true">+IF(AND(ISNUMBER(OFFSET('Hygiene Data'!$H$9,0,10*ROW('Hygiene Data'!H1))),'Data Summary'!EC7="Yes"),OFFSET('Hygiene Data'!$H$9,0,10*ROW('Hygiene Data'!H1)),NA())</f>
        <v>#N/A</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t="e">
        <f ca="true">+IF(AND(ISNUMBER(OFFSET('Hygiene Data'!$I$9,0,10*ROW('Hygiene Data'!I1))),'Data Summary'!EF7="Yes"),OFFSET('Hygiene Data'!$I$9,0,10*ROW('Hygiene Data'!I1)),NA())</f>
        <v>#N/A</v>
      </c>
    </row>
    <row xmlns:x14ac="http://schemas.microsoft.com/office/spreadsheetml/2009/9/ac" r="8" x14ac:dyDescent="0.2">
      <c r="A8" s="331" t="e">
        <f ca="true">+RIGHT('Data Summary'!A8,LEN('Data Summary'!A8)-9)</f>
        <v>#VALUE!</v>
      </c>
      <c r="B8" s="37" t="str">
        <f ca="true">+IF(ISTEXT('Data Summary'!B8),'Data Summary'!B8,"")</f>
        <v/>
      </c>
      <c r="C8" s="330" t="e">
        <f ca="true">+VALUE('Data Summary'!C8)</f>
        <v>#VALUE!</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31" t="e">
        <f ca="true">+RIGHT('Data Summary'!A9,LEN('Data Summary'!A9)-9)</f>
        <v>#VALUE!</v>
      </c>
      <c r="B9" s="37" t="str">
        <f ca="true">+IF(ISTEXT('Data Summary'!B9),'Data Summary'!B9,"")</f>
        <v/>
      </c>
      <c r="C9" s="330" t="e">
        <f ca="true">+VALUE('Data Summary'!C9)</f>
        <v>#VALUE!</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31" t="e">
        <f ca="true">+RIGHT('Data Summary'!A10,LEN('Data Summary'!A10)-9)</f>
        <v>#VALUE!</v>
      </c>
      <c r="B10" s="37" t="str">
        <f ca="true">+IF(ISTEXT('Data Summary'!B10),'Data Summary'!B10,"")</f>
        <v/>
      </c>
      <c r="C10" s="330" t="e">
        <f ca="true">+VALUE('Data Summary'!C10)</f>
        <v>#VALUE!</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31" t="e">
        <f ca="true">+RIGHT('Data Summary'!A11,LEN('Data Summary'!A11)-9)</f>
        <v>#VALUE!</v>
      </c>
      <c r="B11" s="37" t="str">
        <f ca="true">+IF(ISTEXT('Data Summary'!B11),'Data Summary'!B11,"")</f>
        <v/>
      </c>
      <c r="C11" s="330"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7" t="str">
        <f ca="true">+IF(ISTEXT('Data Summary'!B12),'Data Summary'!B12,"")</f>
        <v/>
      </c>
      <c r="C12" s="330"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7" t="str">
        <f ca="true">+IF(ISTEXT('Data Summary'!B13),'Data Summary'!B13,"")</f>
        <v/>
      </c>
      <c r="C13" s="33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7" t="str">
        <f ca="true">+IF(ISTEXT('Data Summary'!B14),'Data Summary'!B14,"")</f>
        <v/>
      </c>
      <c r="C14" s="33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7" t="str">
        <f ca="true">+IF(ISTEXT('Data Summary'!B15),'Data Summary'!B15,"")</f>
        <v/>
      </c>
      <c r="C15" s="33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7" t="str">
        <f ca="true">+IF(ISTEXT('Data Summary'!B16),'Data Summary'!B16,"")</f>
        <v/>
      </c>
      <c r="C16" s="33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7" t="str">
        <f ca="true">+IF(ISTEXT('Data Summary'!B17),'Data Summary'!B17,"")</f>
        <v/>
      </c>
      <c r="C17" s="33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7" t="str">
        <f ca="true">+IF(ISTEXT('Data Summary'!B18),'Data Summary'!B18,"")</f>
        <v/>
      </c>
      <c r="C18" s="33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7" t="str">
        <f ca="true">+IF(ISTEXT('Data Summary'!B19),'Data Summary'!B19,"")</f>
        <v/>
      </c>
      <c r="C19" s="33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7" t="str">
        <f ca="true">+IF(ISTEXT('Data Summary'!B20),'Data Summary'!B20,"")</f>
        <v/>
      </c>
      <c r="C20" s="33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7" t="str">
        <f ca="true">+IF(ISTEXT('Data Summary'!B21),'Data Summary'!B21,"")</f>
        <v/>
      </c>
      <c r="C21" s="33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7" t="str">
        <f ca="true">+IF(ISTEXT('Data Summary'!B22),'Data Summary'!B22,"")</f>
        <v/>
      </c>
      <c r="C22" s="33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7" t="str">
        <f ca="true">+IF(ISTEXT('Data Summary'!B23),'Data Summary'!B23,"")</f>
        <v/>
      </c>
      <c r="C23" s="33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7" t="str">
        <f ca="true">+IF(ISTEXT('Data Summary'!B24),'Data Summary'!B24,"")</f>
        <v/>
      </c>
      <c r="C24" s="33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7" t="str">
        <f ca="true">+IF(ISTEXT('Data Summary'!B25),'Data Summary'!B25,"")</f>
        <v/>
      </c>
      <c r="C25" s="33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7" t="str">
        <f ca="true">+IF(ISTEXT('Data Summary'!B26),'Data Summary'!B26,"")</f>
        <v/>
      </c>
      <c r="C26" s="33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7" t="str">
        <f ca="true">+IF(ISTEXT('Data Summary'!B27),'Data Summary'!B27,"")</f>
        <v/>
      </c>
      <c r="C27" s="33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7" t="str">
        <f ca="true">+IF(ISTEXT('Data Summary'!B28),'Data Summary'!B28,"")</f>
        <v/>
      </c>
      <c r="C28" s="33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7" t="str">
        <f ca="true">+IF(ISTEXT('Data Summary'!B29),'Data Summary'!B29,"")</f>
        <v/>
      </c>
      <c r="C29" s="33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7" t="str">
        <f ca="true">+IF(ISTEXT('Data Summary'!B30),'Data Summary'!B30,"")</f>
        <v/>
      </c>
      <c r="C30" s="33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7" t="str">
        <f ca="true">+IF(ISTEXT('Data Summary'!B31),'Data Summary'!B31,"")</f>
        <v/>
      </c>
      <c r="C31" s="33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7" t="str">
        <f ca="true">+IF(ISTEXT('Data Summary'!B32),'Data Summary'!B32,"")</f>
        <v/>
      </c>
      <c r="C32" s="33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7" t="str">
        <f ca="true">+IF(ISTEXT('Data Summary'!B33),'Data Summary'!B33,"")</f>
        <v/>
      </c>
      <c r="C33" s="33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7" t="str">
        <f ca="true">+IF(ISTEXT('Data Summary'!B34),'Data Summary'!B34,"")</f>
        <v/>
      </c>
      <c r="C34" s="33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7" t="str">
        <f ca="true">+IF(ISTEXT('Data Summary'!B35),'Data Summary'!B35,"")</f>
        <v/>
      </c>
      <c r="C35" s="33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7" t="str">
        <f ca="true">+IF(ISTEXT('Data Summary'!B36),'Data Summary'!B36,"")</f>
        <v/>
      </c>
      <c r="C36" s="33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7" t="str">
        <f ca="true">+IF(ISTEXT('Data Summary'!B37),'Data Summary'!B37,"")</f>
        <v/>
      </c>
      <c r="C37" s="33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7" t="str">
        <f ca="true">+IF(ISTEXT('Data Summary'!B38),'Data Summary'!B38,"")</f>
        <v/>
      </c>
      <c r="C38" s="33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7" t="str">
        <f ca="true">+IF(ISTEXT('Data Summary'!B39),'Data Summary'!B39,"")</f>
        <v/>
      </c>
      <c r="C39" s="33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7" t="str">
        <f ca="true">+IF(ISTEXT('Data Summary'!B40),'Data Summary'!B40,"")</f>
        <v/>
      </c>
      <c r="C40" s="33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7" t="str">
        <f ca="true">+IF(ISTEXT('Data Summary'!B41),'Data Summary'!B41,"")</f>
        <v/>
      </c>
      <c r="C41" s="33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7" t="str">
        <f ca="true">+IF(ISTEXT('Data Summary'!B42),'Data Summary'!B42,"")</f>
        <v/>
      </c>
      <c r="C42" s="33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7" t="str">
        <f ca="true">+IF(ISTEXT('Data Summary'!B43),'Data Summary'!B43,"")</f>
        <v/>
      </c>
      <c r="C43" s="33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7" t="str">
        <f ca="true">+IF(ISTEXT('Data Summary'!B44),'Data Summary'!B44,"")</f>
        <v/>
      </c>
      <c r="C44" s="33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7" t="str">
        <f ca="true">+IF(ISTEXT('Data Summary'!B45),'Data Summary'!B45,"")</f>
        <v/>
      </c>
      <c r="C45" s="33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7" t="str">
        <f ca="true">+IF(ISTEXT('Data Summary'!B46),'Data Summary'!B46,"")</f>
        <v/>
      </c>
      <c r="C46" s="33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7" t="str">
        <f ca="true">+IF(ISTEXT('Data Summary'!B47),'Data Summary'!B47,"")</f>
        <v/>
      </c>
      <c r="C47" s="33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7" t="str">
        <f ca="true">+IF(ISTEXT('Data Summary'!B48),'Data Summary'!B48,"")</f>
        <v/>
      </c>
      <c r="C48" s="33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7" t="str">
        <f ca="true">+IF(ISTEXT('Data Summary'!B49),'Data Summary'!B49,"")</f>
        <v/>
      </c>
      <c r="C49" s="33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7" t="str">
        <f ca="true">+IF(ISTEXT('Data Summary'!B50),'Data Summary'!B50,"")</f>
        <v/>
      </c>
      <c r="C50" s="33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7" t="str">
        <f ca="true">+IF(ISTEXT('Data Summary'!B51),'Data Summary'!B51,"")</f>
        <v/>
      </c>
      <c r="C51" s="33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7" t="str">
        <f ca="true">+IF(ISTEXT('Data Summary'!B52),'Data Summary'!B52,"")</f>
        <v/>
      </c>
      <c r="C52" s="33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7" t="str">
        <f ca="true">+IF(ISTEXT('Data Summary'!B53),'Data Summary'!B53,"")</f>
        <v/>
      </c>
      <c r="C53" s="33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7" t="str">
        <f ca="true">+IF(ISTEXT('Data Summary'!B54),'Data Summary'!B54,"")</f>
        <v/>
      </c>
      <c r="C54" s="33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7" t="str">
        <f ca="true">+IF(ISTEXT('Data Summary'!B55),'Data Summary'!B55,"")</f>
        <v/>
      </c>
      <c r="C55" s="33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7" t="str">
        <f ca="true">+IF(ISTEXT('Data Summary'!B56),'Data Summary'!B56,"")</f>
        <v/>
      </c>
      <c r="C56" s="33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7" t="str">
        <f ca="true">+IF(ISTEXT('Data Summary'!B57),'Data Summary'!B57,"")</f>
        <v/>
      </c>
      <c r="C57" s="33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7" t="str">
        <f ca="true">+IF(ISTEXT('Data Summary'!B58),'Data Summary'!B58,"")</f>
        <v/>
      </c>
      <c r="C58" s="33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7" t="str">
        <f ca="true">+IF(ISTEXT('Data Summary'!B59),'Data Summary'!B59,"")</f>
        <v/>
      </c>
      <c r="C59" s="33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7" t="str">
        <f ca="true">+IF(ISTEXT('Data Summary'!B60),'Data Summary'!B60,"")</f>
        <v/>
      </c>
      <c r="C60" s="33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7" t="str">
        <f ca="true">+IF(ISTEXT('Data Summary'!B61),'Data Summary'!B61,"")</f>
        <v/>
      </c>
      <c r="C61" s="33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7" t="str">
        <f ca="true">+IF(ISTEXT('Data Summary'!B62),'Data Summary'!B62,"")</f>
        <v/>
      </c>
      <c r="C62" s="33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7" t="str">
        <f ca="true">+IF(ISTEXT('Data Summary'!B63),'Data Summary'!B63,"")</f>
        <v/>
      </c>
      <c r="C63" s="33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7" t="str">
        <f ca="true">+IF(ISTEXT('Data Summary'!B64),'Data Summary'!B64,"")</f>
        <v/>
      </c>
      <c r="C64" s="33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7" t="str">
        <f ca="true">+IF(ISTEXT('Data Summary'!B65),'Data Summary'!B65,"")</f>
        <v/>
      </c>
      <c r="C65" s="33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7" t="str">
        <f ca="true">+IF(ISTEXT('Data Summary'!B66),'Data Summary'!B66,"")</f>
        <v/>
      </c>
      <c r="C66" s="33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7" t="str">
        <f ca="true">+IF(ISTEXT('Data Summary'!B67),'Data Summary'!B67,"")</f>
        <v/>
      </c>
      <c r="C67" s="33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7" t="str">
        <f ca="true">+IF(ISTEXT('Data Summary'!B68),'Data Summary'!B68,"")</f>
        <v/>
      </c>
      <c r="C68" s="33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7" t="str">
        <f ca="true">+IF(ISTEXT('Data Summary'!B69),'Data Summary'!B69,"")</f>
        <v/>
      </c>
      <c r="C69" s="33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7" t="str">
        <f ca="true">+IF(ISTEXT('Data Summary'!B70),'Data Summary'!B70,"")</f>
        <v/>
      </c>
      <c r="C70" s="33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7" t="str">
        <f ca="true">+IF(ISTEXT('Data Summary'!B71),'Data Summary'!B71,"")</f>
        <v/>
      </c>
      <c r="C71" s="33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7" t="str">
        <f ca="true">+IF(ISTEXT('Data Summary'!B72),'Data Summary'!B72,"")</f>
        <v/>
      </c>
      <c r="C72" s="33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7" t="str">
        <f ca="true">+IF(ISTEXT('Data Summary'!B73),'Data Summary'!B73,"")</f>
        <v/>
      </c>
      <c r="C73" s="33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7" t="str">
        <f ca="true">+IF(ISTEXT('Data Summary'!B74),'Data Summary'!B74,"")</f>
        <v/>
      </c>
      <c r="C74" s="33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7" t="str">
        <f ca="true">+IF(ISTEXT('Data Summary'!B75),'Data Summary'!B75,"")</f>
        <v/>
      </c>
      <c r="C75" s="33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7" t="str">
        <f ca="true">+IF(ISTEXT('Data Summary'!B76),'Data Summary'!B76,"")</f>
        <v/>
      </c>
      <c r="C76" s="33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7" t="str">
        <f ca="true">+IF(ISTEXT('Data Summary'!B77),'Data Summary'!B77,"")</f>
        <v/>
      </c>
      <c r="C77" s="33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7" t="str">
        <f ca="true">+IF(ISTEXT('Data Summary'!B78),'Data Summary'!B78,"")</f>
        <v/>
      </c>
      <c r="C78" s="33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7" t="str">
        <f ca="true">+IF(ISTEXT('Data Summary'!B79),'Data Summary'!B79,"")</f>
        <v/>
      </c>
      <c r="C79" s="33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7" t="str">
        <f ca="true">+IF(ISTEXT('Data Summary'!B80),'Data Summary'!B80,"")</f>
        <v/>
      </c>
      <c r="C80" s="33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7" t="str">
        <f ca="true">+IF(ISTEXT('Data Summary'!B81),'Data Summary'!B81,"")</f>
        <v/>
      </c>
      <c r="C81" s="33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7" t="str">
        <f ca="true">+IF(ISTEXT('Data Summary'!B82),'Data Summary'!B82,"")</f>
        <v/>
      </c>
      <c r="C82" s="33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7" t="str">
        <f ca="true">+IF(ISTEXT('Data Summary'!B83),'Data Summary'!B83,"")</f>
        <v/>
      </c>
      <c r="C83" s="33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7" t="str">
        <f ca="true">+IF(ISTEXT('Data Summary'!B84),'Data Summary'!B84,"")</f>
        <v/>
      </c>
      <c r="C84" s="33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7" t="str">
        <f ca="true">+IF(ISTEXT('Data Summary'!B85),'Data Summary'!B85,"")</f>
        <v/>
      </c>
      <c r="C85" s="33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7" t="str">
        <f ca="true">+IF(ISTEXT('Data Summary'!B86),'Data Summary'!B86,"")</f>
        <v/>
      </c>
      <c r="C86" s="33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7" t="str">
        <f ca="true">+IF(ISTEXT('Data Summary'!B87),'Data Summary'!B87,"")</f>
        <v/>
      </c>
      <c r="C87" s="33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7" t="str">
        <f ca="true">+IF(ISTEXT('Data Summary'!B88),'Data Summary'!B88,"")</f>
        <v/>
      </c>
      <c r="C88" s="33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7" t="str">
        <f ca="true">+IF(ISTEXT('Data Summary'!B89),'Data Summary'!B89,"")</f>
        <v/>
      </c>
      <c r="C89" s="33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7" t="str">
        <f ca="true">+IF(ISTEXT('Data Summary'!B90),'Data Summary'!B90,"")</f>
        <v/>
      </c>
      <c r="C90" s="33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7" t="str">
        <f ca="true">+IF(ISTEXT('Data Summary'!B91),'Data Summary'!B91,"")</f>
        <v/>
      </c>
      <c r="C91" s="33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7" t="str">
        <f ca="true">+IF(ISTEXT('Data Summary'!B92),'Data Summary'!B92,"")</f>
        <v/>
      </c>
      <c r="C92" s="33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7" t="str">
        <f ca="true">+IF(ISTEXT('Data Summary'!B93),'Data Summary'!B93,"")</f>
        <v/>
      </c>
      <c r="C93" s="33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7" t="str">
        <f ca="true">+IF(ISTEXT('Data Summary'!B94),'Data Summary'!B94,"")</f>
        <v/>
      </c>
      <c r="C94" s="33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7" t="str">
        <f ca="true">+IF(ISTEXT('Data Summary'!B95),'Data Summary'!B95,"")</f>
        <v/>
      </c>
      <c r="C95" s="33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7" t="str">
        <f ca="true">+IF(ISTEXT('Data Summary'!B96),'Data Summary'!B96,"")</f>
        <v/>
      </c>
      <c r="C96" s="33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7" t="str">
        <f ca="true">+IF(ISTEXT('Data Summary'!B97),'Data Summary'!B97,"")</f>
        <v/>
      </c>
      <c r="C97" s="33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7" t="str">
        <f ca="true">+IF(ISTEXT('Data Summary'!B98),'Data Summary'!B98,"")</f>
        <v/>
      </c>
      <c r="C98" s="33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7" t="str">
        <f ca="true">+IF(ISTEXT('Data Summary'!B99),'Data Summary'!B99,"")</f>
        <v/>
      </c>
      <c r="C99" s="33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7" t="str">
        <f ca="true">+IF(ISTEXT('Data Summary'!B100),'Data Summary'!B100,"")</f>
        <v/>
      </c>
      <c r="C100" s="33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7" t="str">
        <f ca="true">+IF(ISTEXT('Data Summary'!B101),'Data Summary'!B101,"")</f>
        <v/>
      </c>
      <c r="C101" s="33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7" t="str">
        <f ca="true">+IF(ISTEXT('Data Summary'!B102),'Data Summary'!B102,"")</f>
        <v/>
      </c>
      <c r="C102" s="33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7" t="str">
        <f ca="true">+IF(ISTEXT('Data Summary'!B103),'Data Summary'!B103,"")</f>
        <v/>
      </c>
      <c r="C103" s="33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7" t="str">
        <f ca="true">+IF(ISTEXT('Data Summary'!B104),'Data Summary'!B104,"")</f>
        <v/>
      </c>
      <c r="C104" s="33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7" t="str">
        <f ca="true">+IF(ISTEXT('Data Summary'!B105),'Data Summary'!B105,"")</f>
        <v/>
      </c>
      <c r="C105" s="33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7" t="str">
        <f ca="true">+IF(ISTEXT('Data Summary'!B106),'Data Summary'!B106,"")</f>
        <v/>
      </c>
      <c r="C106" s="33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7" t="str">
        <f ca="true">+IF(ISTEXT('Data Summary'!B107),'Data Summary'!B107,"")</f>
        <v/>
      </c>
      <c r="C107" s="33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7" t="str">
        <f ca="true">+IF(ISTEXT('Data Summary'!B108),'Data Summary'!B108,"")</f>
        <v/>
      </c>
      <c r="C108" s="33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7" t="str">
        <f ca="true">+IF(ISTEXT('Data Summary'!B109),'Data Summary'!B109,"")</f>
        <v/>
      </c>
      <c r="C109" s="33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7" t="str">
        <f ca="true">+IF(ISTEXT('Data Summary'!B110),'Data Summary'!B110,"")</f>
        <v/>
      </c>
      <c r="C110" s="33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7" t="str">
        <f ca="true">+IF(ISTEXT('Data Summary'!B111),'Data Summary'!B111,"")</f>
        <v/>
      </c>
      <c r="C111" s="33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7" t="str">
        <f ca="true">+IF(ISTEXT('Data Summary'!B112),'Data Summary'!B112,"")</f>
        <v/>
      </c>
      <c r="C112" s="33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7" t="str">
        <f ca="true">+IF(ISTEXT('Data Summary'!B113),'Data Summary'!B113,"")</f>
        <v/>
      </c>
      <c r="C113" s="33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7" t="str">
        <f ca="true">+IF(ISTEXT('Data Summary'!B114),'Data Summary'!B114,"")</f>
        <v/>
      </c>
      <c r="C114" s="33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7" t="str">
        <f ca="true">+IF(ISTEXT('Data Summary'!B115),'Data Summary'!B115,"")</f>
        <v/>
      </c>
      <c r="C115" s="33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7" t="str">
        <f ca="true">+IF(ISTEXT('Data Summary'!B116),'Data Summary'!B116,"")</f>
        <v/>
      </c>
      <c r="C116" s="33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7" t="str">
        <f ca="true">+IF(ISTEXT('Data Summary'!B117),'Data Summary'!B117,"")</f>
        <v/>
      </c>
      <c r="C117" s="33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7" t="str">
        <f ca="true">+IF(ISTEXT('Data Summary'!B118),'Data Summary'!B118,"")</f>
        <v/>
      </c>
      <c r="C118" s="33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7" t="str">
        <f ca="true">+IF(ISTEXT('Data Summary'!B119),'Data Summary'!B119,"")</f>
        <v/>
      </c>
      <c r="C119" s="33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7" t="str">
        <f ca="true">+IF(ISTEXT('Data Summary'!B120),'Data Summary'!B120,"")</f>
        <v/>
      </c>
      <c r="C120" s="33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7" t="str">
        <f ca="true">+IF(ISTEXT('Data Summary'!B121),'Data Summary'!B121,"")</f>
        <v/>
      </c>
      <c r="C121" s="33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7" t="str">
        <f ca="true">+IF(ISTEXT('Data Summary'!B122),'Data Summary'!B122,"")</f>
        <v/>
      </c>
      <c r="C122" s="33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7" t="str">
        <f ca="true">+IF(ISTEXT('Data Summary'!B123),'Data Summary'!B123,"")</f>
        <v/>
      </c>
      <c r="C123" s="33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7" t="str">
        <f ca="true">+IF(ISTEXT('Data Summary'!B124),'Data Summary'!B124,"")</f>
        <v/>
      </c>
      <c r="C124" s="33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7" t="str">
        <f ca="true">+IF(ISTEXT('Data Summary'!B125),'Data Summary'!B125,"")</f>
        <v/>
      </c>
      <c r="C125" s="33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7" t="str">
        <f ca="true">+IF(ISTEXT('Data Summary'!B126),'Data Summary'!B126,"")</f>
        <v/>
      </c>
      <c r="C126" s="33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7" t="str">
        <f ca="true">+IF(ISTEXT('Data Summary'!B127),'Data Summary'!B127,"")</f>
        <v/>
      </c>
      <c r="C127" s="33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7" t="str">
        <f ca="true">+IF(ISTEXT('Data Summary'!B128),'Data Summary'!B128,"")</f>
        <v/>
      </c>
      <c r="C128" s="33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7" t="str">
        <f ca="true">+IF(ISTEXT('Data Summary'!B129),'Data Summary'!B129,"")</f>
        <v/>
      </c>
      <c r="C129" s="33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7" t="str">
        <f ca="true">+IF(ISTEXT('Data Summary'!B130),'Data Summary'!B130,"")</f>
        <v/>
      </c>
      <c r="C130" s="33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7" t="str">
        <f ca="true">+IF(ISTEXT('Data Summary'!B131),'Data Summary'!B131,"")</f>
        <v/>
      </c>
      <c r="C131" s="33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7" t="str">
        <f ca="true">+IF(ISTEXT('Data Summary'!B132),'Data Summary'!B132,"")</f>
        <v/>
      </c>
      <c r="C132" s="33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7" t="str">
        <f ca="true">+IF(ISTEXT('Data Summary'!B133),'Data Summary'!B133,"")</f>
        <v/>
      </c>
      <c r="C133" s="33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7" t="str">
        <f ca="true">+IF(ISTEXT('Data Summary'!B134),'Data Summary'!B134,"")</f>
        <v/>
      </c>
      <c r="C134" s="33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7" t="str">
        <f ca="true">+IF(ISTEXT('Data Summary'!B135),'Data Summary'!B135,"")</f>
        <v/>
      </c>
      <c r="C135" s="33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7" t="str">
        <f ca="true">+IF(ISTEXT('Data Summary'!B136),'Data Summary'!B136,"")</f>
        <v/>
      </c>
      <c r="C136" s="33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7" t="str">
        <f ca="true">+IF(ISTEXT('Data Summary'!B137),'Data Summary'!B137,"")</f>
        <v/>
      </c>
      <c r="C137" s="33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7" t="str">
        <f ca="true">+IF(ISTEXT('Data Summary'!B138),'Data Summary'!B138,"")</f>
        <v/>
      </c>
      <c r="C138" s="33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7" t="str">
        <f ca="true">+IF(ISTEXT('Data Summary'!B139),'Data Summary'!B139,"")</f>
        <v/>
      </c>
      <c r="C139" s="33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7" t="str">
        <f ca="true">+IF(ISTEXT('Data Summary'!B140),'Data Summary'!B140,"")</f>
        <v/>
      </c>
      <c r="C140" s="33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7" t="str">
        <f ca="true">+IF(ISTEXT('Data Summary'!B141),'Data Summary'!B141,"")</f>
        <v/>
      </c>
      <c r="C141" s="33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7" t="str">
        <f ca="true">+IF(ISTEXT('Data Summary'!B142),'Data Summary'!B142,"")</f>
        <v/>
      </c>
      <c r="C142" s="33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7" t="str">
        <f ca="true">+IF(ISTEXT('Data Summary'!B143),'Data Summary'!B143,"")</f>
        <v/>
      </c>
      <c r="C143" s="33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7" t="str">
        <f ca="true">+IF(ISTEXT('Data Summary'!B144),'Data Summary'!B144,"")</f>
        <v/>
      </c>
      <c r="C144" s="33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7" t="str">
        <f ca="true">+IF(ISTEXT('Data Summary'!B145),'Data Summary'!B145,"")</f>
        <v/>
      </c>
      <c r="C145" s="33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7" t="str">
        <f ca="true">+IF(ISTEXT('Data Summary'!B146),'Data Summary'!B146,"")</f>
        <v/>
      </c>
      <c r="C146" s="33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7" t="str">
        <f ca="true">+IF(ISTEXT('Data Summary'!B147),'Data Summary'!B147,"")</f>
        <v/>
      </c>
      <c r="C147" s="33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7" t="str">
        <f ca="true">+IF(ISTEXT('Data Summary'!B148),'Data Summary'!B148,"")</f>
        <v/>
      </c>
      <c r="C148" s="33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7" t="str">
        <f ca="true">+IF(ISTEXT('Data Summary'!B149),'Data Summary'!B149,"")</f>
        <v/>
      </c>
      <c r="C149" s="33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7" t="str">
        <f ca="true">+IF(ISTEXT('Data Summary'!B150),'Data Summary'!B150,"")</f>
        <v/>
      </c>
      <c r="C150" s="33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7" t="str">
        <f ca="true">+IF(ISTEXT('Data Summary'!B151),'Data Summary'!B151,"")</f>
        <v/>
      </c>
      <c r="C151" s="33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7" t="str">
        <f ca="true">+IF(ISTEXT('Data Summary'!B152),'Data Summary'!B152,"")</f>
        <v/>
      </c>
      <c r="C152" s="33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7" t="str">
        <f ca="true">+IF(ISTEXT('Data Summary'!B153),'Data Summary'!B153,"")</f>
        <v/>
      </c>
      <c r="C153" s="33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7" t="str">
        <f ca="true">+IF(ISTEXT('Data Summary'!B154),'Data Summary'!B154,"")</f>
        <v/>
      </c>
      <c r="C154" s="33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7" t="str">
        <f ca="true">+IF(ISTEXT('Data Summary'!B155),'Data Summary'!B155,"")</f>
        <v/>
      </c>
      <c r="C155" s="33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7" t="str">
        <f ca="true">+IF(ISTEXT('Data Summary'!B156),'Data Summary'!B156,"")</f>
        <v/>
      </c>
      <c r="C156" s="33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7" t="str">
        <f ca="true">+IF(ISTEXT('Data Summary'!B157),'Data Summary'!B157,"")</f>
        <v/>
      </c>
      <c r="C157" s="33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7" t="str">
        <f ca="true">+IF(ISTEXT('Data Summary'!B158),'Data Summary'!B158,"")</f>
        <v/>
      </c>
      <c r="C158" s="33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7" t="str">
        <f ca="true">+IF(ISTEXT('Data Summary'!B159),'Data Summary'!B159,"")</f>
        <v/>
      </c>
      <c r="C159" s="33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7" t="str">
        <f ca="true">+IF(ISTEXT('Data Summary'!B160),'Data Summary'!B160,"")</f>
        <v/>
      </c>
      <c r="C160" s="33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7" t="str">
        <f ca="true">+IF(ISTEXT('Data Summary'!B161),'Data Summary'!B161,"")</f>
        <v/>
      </c>
      <c r="C161" s="33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7" t="str">
        <f ca="true">+IF(ISTEXT('Data Summary'!B162),'Data Summary'!B162,"")</f>
        <v/>
      </c>
      <c r="C162" s="33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7" t="str">
        <f ca="true">+IF(ISTEXT('Data Summary'!B163),'Data Summary'!B163,"")</f>
        <v/>
      </c>
      <c r="C163" s="33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7" t="str">
        <f ca="true">+IF(ISTEXT('Data Summary'!B164),'Data Summary'!B164,"")</f>
        <v/>
      </c>
      <c r="C164" s="33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7" t="str">
        <f ca="true">+IF(ISTEXT('Data Summary'!B165),'Data Summary'!B165,"")</f>
        <v/>
      </c>
      <c r="C165" s="33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7" t="str">
        <f ca="true">+IF(ISTEXT('Data Summary'!B166),'Data Summary'!B166,"")</f>
        <v/>
      </c>
      <c r="C166" s="33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7" t="str">
        <f ca="true">+IF(ISTEXT('Data Summary'!B167),'Data Summary'!B167,"")</f>
        <v/>
      </c>
      <c r="C167" s="33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7" t="str">
        <f ca="true">+IF(ISTEXT('Data Summary'!B168),'Data Summary'!B168,"")</f>
        <v/>
      </c>
      <c r="C168" s="33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7" t="str">
        <f ca="true">+IF(ISTEXT('Data Summary'!B169),'Data Summary'!B169,"")</f>
        <v/>
      </c>
      <c r="C169" s="33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7" t="str">
        <f ca="true">+IF(ISTEXT('Data Summary'!B170),'Data Summary'!B170,"")</f>
        <v/>
      </c>
      <c r="C170" s="33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7" t="str">
        <f ca="true">+IF(ISTEXT('Data Summary'!B171),'Data Summary'!B171,"")</f>
        <v/>
      </c>
      <c r="C171" s="33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7" t="str">
        <f ca="true">+IF(ISTEXT('Data Summary'!B172),'Data Summary'!B172,"")</f>
        <v/>
      </c>
      <c r="C172" s="33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7" t="str">
        <f ca="true">+IF(ISTEXT('Data Summary'!B173),'Data Summary'!B173,"")</f>
        <v/>
      </c>
      <c r="C173" s="33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7" t="str">
        <f ca="true">+IF(ISTEXT('Data Summary'!B174),'Data Summary'!B174,"")</f>
        <v/>
      </c>
      <c r="C174" s="33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7" t="str">
        <f ca="true">+IF(ISTEXT('Data Summary'!B175),'Data Summary'!B175,"")</f>
        <v/>
      </c>
      <c r="C175" s="33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7" t="str">
        <f ca="true">+IF(ISTEXT('Data Summary'!B176),'Data Summary'!B176,"")</f>
        <v/>
      </c>
      <c r="C176" s="33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7" t="str">
        <f ca="true">+IF(ISTEXT('Data Summary'!B177),'Data Summary'!B177,"")</f>
        <v/>
      </c>
      <c r="C177" s="33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7" t="str">
        <f ca="true">+IF(ISTEXT('Data Summary'!B178),'Data Summary'!B178,"")</f>
        <v/>
      </c>
      <c r="C178" s="33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7" t="str">
        <f ca="true">+IF(ISTEXT('Data Summary'!B179),'Data Summary'!B179,"")</f>
        <v/>
      </c>
      <c r="C179" s="33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7" t="str">
        <f ca="true">+IF(ISTEXT('Data Summary'!B180),'Data Summary'!B180,"")</f>
        <v/>
      </c>
      <c r="C180" s="33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7" t="str">
        <f ca="true">+IF(ISTEXT('Data Summary'!B181),'Data Summary'!B181,"")</f>
        <v/>
      </c>
      <c r="C181" s="33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7" t="str">
        <f ca="true">+IF(ISTEXT('Data Summary'!B182),'Data Summary'!B182,"")</f>
        <v/>
      </c>
      <c r="C182" s="33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7" t="str">
        <f ca="true">+IF(ISTEXT('Data Summary'!B183),'Data Summary'!B183,"")</f>
        <v/>
      </c>
      <c r="C183" s="33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7" t="str">
        <f ca="true">+IF(ISTEXT('Data Summary'!B184),'Data Summary'!B184,"")</f>
        <v/>
      </c>
      <c r="C184" s="33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7" t="str">
        <f ca="true">+IF(ISTEXT('Data Summary'!B185),'Data Summary'!B185,"")</f>
        <v/>
      </c>
      <c r="C185" s="33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7" t="str">
        <f ca="true">+IF(ISTEXT('Data Summary'!B186),'Data Summary'!B186,"")</f>
        <v/>
      </c>
      <c r="C186" s="33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7" t="str">
        <f ca="true">+IF(ISTEXT('Data Summary'!B187),'Data Summary'!B187,"")</f>
        <v/>
      </c>
      <c r="C187" s="33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7" t="str">
        <f ca="true">+IF(ISTEXT('Data Summary'!B188),'Data Summary'!B188,"")</f>
        <v/>
      </c>
      <c r="C188" s="33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7" t="str">
        <f ca="true">+IF(ISTEXT('Data Summary'!B189),'Data Summary'!B189,"")</f>
        <v/>
      </c>
      <c r="C189" s="33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7" t="str">
        <f ca="true">+IF(ISTEXT('Data Summary'!B190),'Data Summary'!B190,"")</f>
        <v/>
      </c>
      <c r="C190" s="33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7" t="str">
        <f ca="true">+IF(ISTEXT('Data Summary'!B191),'Data Summary'!B191,"")</f>
        <v/>
      </c>
      <c r="C191" s="33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7" t="str">
        <f ca="true">+IF(ISTEXT('Data Summary'!B192),'Data Summary'!B192,"")</f>
        <v/>
      </c>
      <c r="C192" s="33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7" t="str">
        <f ca="true">+IF(ISTEXT('Data Summary'!B193),'Data Summary'!B193,"")</f>
        <v/>
      </c>
      <c r="C193" s="33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7" t="str">
        <f ca="true">+IF(ISTEXT('Data Summary'!B194),'Data Summary'!B194,"")</f>
        <v/>
      </c>
      <c r="C194" s="33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7" t="str">
        <f ca="true">+IF(ISTEXT('Data Summary'!B195),'Data Summary'!B195,"")</f>
        <v/>
      </c>
      <c r="C195" s="33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7" t="str">
        <f ca="true">+IF(ISTEXT('Data Summary'!B196),'Data Summary'!B196,"")</f>
        <v/>
      </c>
      <c r="C196" s="33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7" t="str">
        <f ca="true">+IF(ISTEXT('Data Summary'!B197),'Data Summary'!B197,"")</f>
        <v/>
      </c>
      <c r="C197" s="33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7" t="str">
        <f ca="true">+IF(ISTEXT('Data Summary'!B198),'Data Summary'!B198,"")</f>
        <v/>
      </c>
      <c r="C198" s="33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7" t="str">
        <f ca="true">+IF(ISTEXT('Data Summary'!B199),'Data Summary'!B199,"")</f>
        <v/>
      </c>
      <c r="C199" s="33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7" t="str">
        <f ca="true">+IF(ISTEXT('Data Summary'!B200),'Data Summary'!B200,"")</f>
        <v/>
      </c>
      <c r="C200" s="33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7" t="str">
        <f ca="true">+IF(ISTEXT('Data Summary'!B201),'Data Summary'!B201,"")</f>
        <v/>
      </c>
      <c r="C201" s="33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7" t="str">
        <f ca="true">+IF(ISTEXT('Data Summary'!B202),'Data Summary'!B202,"")</f>
        <v/>
      </c>
      <c r="C202" s="33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7" t="str">
        <f ca="true">+IF(ISTEXT('Data Summary'!B203),'Data Summary'!B203,"")</f>
        <v/>
      </c>
      <c r="C203" s="33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7" t="str">
        <f ca="true">+IF(ISTEXT('Data Summary'!B204),'Data Summary'!B204,"")</f>
        <v/>
      </c>
      <c r="C204" s="33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7" t="str">
        <f ca="true">+IF(ISTEXT('Data Summary'!B205),'Data Summary'!B205,"")</f>
        <v/>
      </c>
      <c r="C205" s="33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7" t="str">
        <f ca="true">+IF(ISTEXT('Data Summary'!B206),'Data Summary'!B206,"")</f>
        <v/>
      </c>
      <c r="C206" s="33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7" t="str">
        <f ca="true">+IF(ISTEXT('Data Summary'!B207),'Data Summary'!B207,"")</f>
        <v/>
      </c>
      <c r="C207" s="33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D98C-2E2E-4B6A-A008-307D403FB41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47"/>
      <c r="I1" s="547"/>
      <c r="J1" s="547"/>
      <c r="K1" s="547"/>
      <c r="L1" s="547"/>
      <c r="M1" s="547"/>
      <c r="N1" s="547"/>
      <c r="O1" s="547"/>
      <c r="P1" s="547"/>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2021</v>
      </c>
      <c r="C4" s="10">
        <v>78.691275169999997</v>
      </c>
      <c r="D4" s="10">
        <v>93.125</v>
      </c>
      <c r="E4" s="10">
        <v>73.488372089999999</v>
      </c>
      <c r="F4" s="10"/>
      <c r="G4" s="10"/>
      <c r="H4" s="10"/>
      <c r="I4" s="159"/>
      <c r="J4" s="157" t="s">
        <v>34</v>
      </c>
      <c r="K4" s="10">
        <v>2021</v>
      </c>
      <c r="L4" s="10">
        <v>46.644295300000003</v>
      </c>
      <c r="M4" s="10">
        <v>57.5</v>
      </c>
      <c r="N4" s="10">
        <v>42.79069767</v>
      </c>
      <c r="O4" s="10"/>
      <c r="P4" s="10"/>
      <c r="Q4" s="10"/>
      <c r="R4" s="156"/>
      <c r="S4" s="157" t="s">
        <v>34</v>
      </c>
      <c r="T4" s="10">
        <v>2021</v>
      </c>
      <c r="U4" s="10">
        <v>25.5</v>
      </c>
      <c r="V4" s="10">
        <v>41.3</v>
      </c>
      <c r="W4" s="10">
        <v>20</v>
      </c>
      <c r="X4" s="10"/>
      <c r="Y4" s="10"/>
      <c r="Z4" s="10"/>
      <c r="AA4" s="156"/>
      <c r="AB4" s="156"/>
      <c r="AC4" s="156"/>
      <c r="AD4" s="156"/>
      <c r="AE4" s="156"/>
      <c r="AF4" s="156"/>
      <c r="AG4" s="156"/>
    </row>
    <row xmlns:x14ac="http://schemas.microsoft.com/office/spreadsheetml/2009/9/ac" r="5" ht="15.75" x14ac:dyDescent="0.25">
      <c r="A5" s="157" t="s">
        <v>35</v>
      </c>
      <c r="B5" s="10">
        <v>2021</v>
      </c>
      <c r="C5" s="10">
        <v>7.5587248320000002</v>
      </c>
      <c r="D5" s="10">
        <v>3.75</v>
      </c>
      <c r="E5" s="10">
        <v>8.6416279070000002</v>
      </c>
      <c r="F5" s="10"/>
      <c r="G5" s="10"/>
      <c r="H5" s="10"/>
      <c r="I5" s="159"/>
      <c r="J5" s="157" t="s">
        <v>35</v>
      </c>
      <c r="K5" s="10">
        <v>2021</v>
      </c>
      <c r="L5" s="10">
        <v>35.325704700000003</v>
      </c>
      <c r="M5" s="10">
        <v>36.25</v>
      </c>
      <c r="N5" s="10">
        <v>35.409302330000003</v>
      </c>
      <c r="O5" s="10"/>
      <c r="P5" s="10"/>
      <c r="Q5" s="10"/>
      <c r="R5" s="156"/>
      <c r="S5" s="157" t="s">
        <v>35</v>
      </c>
      <c r="T5" s="10">
        <v>2021</v>
      </c>
      <c r="U5" s="10">
        <v>13.1</v>
      </c>
      <c r="V5" s="10">
        <v>15</v>
      </c>
      <c r="W5" s="10">
        <v>12.1</v>
      </c>
      <c r="X5" s="10"/>
      <c r="Y5" s="10"/>
      <c r="Z5" s="10"/>
      <c r="AA5" s="156"/>
      <c r="AB5" s="156"/>
      <c r="AC5" s="156"/>
      <c r="AD5" s="156"/>
      <c r="AE5" s="156"/>
      <c r="AF5" s="156"/>
      <c r="AG5" s="156"/>
    </row>
    <row xmlns:x14ac="http://schemas.microsoft.com/office/spreadsheetml/2009/9/ac" r="6" s="152" customFormat="true" ht="15.75" x14ac:dyDescent="0.25">
      <c r="A6" s="157" t="s">
        <v>36</v>
      </c>
      <c r="B6" s="10">
        <v>2021</v>
      </c>
      <c r="C6" s="10">
        <v>13.75</v>
      </c>
      <c r="D6" s="10">
        <v>3.125</v>
      </c>
      <c r="E6" s="10">
        <v>17.87</v>
      </c>
      <c r="F6" s="10"/>
      <c r="G6" s="10"/>
      <c r="H6" s="10"/>
      <c r="I6" s="159"/>
      <c r="J6" s="157" t="s">
        <v>36</v>
      </c>
      <c r="K6" s="10">
        <v>2021</v>
      </c>
      <c r="L6" s="10">
        <v>18.03</v>
      </c>
      <c r="M6" s="10">
        <v>6.25</v>
      </c>
      <c r="N6" s="10">
        <v>21.8</v>
      </c>
      <c r="O6" s="10"/>
      <c r="P6" s="10"/>
      <c r="Q6" s="10"/>
      <c r="R6" s="155"/>
      <c r="S6" s="157" t="s">
        <v>36</v>
      </c>
      <c r="T6" s="10">
        <v>2021</v>
      </c>
      <c r="U6" s="10">
        <v>61.4</v>
      </c>
      <c r="V6" s="10">
        <v>43.7</v>
      </c>
      <c r="W6" s="10">
        <v>67.900000000000006</v>
      </c>
      <c r="X6" s="10"/>
      <c r="Y6" s="10"/>
      <c r="Z6" s="10"/>
      <c r="AA6" s="156"/>
      <c r="AB6" s="156"/>
      <c r="AC6" s="156"/>
      <c r="AD6" s="156"/>
      <c r="AE6" s="156"/>
      <c r="AF6" s="156"/>
      <c r="AG6" s="156"/>
    </row>
    <row xmlns:x14ac="http://schemas.microsoft.com/office/spreadsheetml/2009/9/ac" r="7" s="152" customFormat="true" ht="15.75" x14ac:dyDescent="0.25">
      <c r="A7" s="161" t="s">
        <v>228</v>
      </c>
      <c r="B7" s="10">
        <v>2021</v>
      </c>
      <c r="C7" s="10">
        <v>0</v>
      </c>
      <c r="D7" s="10">
        <v>0</v>
      </c>
      <c r="E7" s="10">
        <v>0</v>
      </c>
      <c r="F7" s="10">
        <v>100</v>
      </c>
      <c r="G7" s="10">
        <v>100</v>
      </c>
      <c r="H7" s="10">
        <v>100</v>
      </c>
      <c r="I7" s="156"/>
      <c r="J7" s="161" t="s">
        <v>228</v>
      </c>
      <c r="K7" s="10">
        <v>2021</v>
      </c>
      <c r="L7" s="10">
        <v>0</v>
      </c>
      <c r="M7" s="10">
        <v>0</v>
      </c>
      <c r="N7" s="10">
        <v>0</v>
      </c>
      <c r="O7" s="10">
        <v>100</v>
      </c>
      <c r="P7" s="10">
        <v>100</v>
      </c>
      <c r="Q7" s="10">
        <v>100</v>
      </c>
      <c r="R7" s="156"/>
      <c r="S7" s="161" t="s">
        <v>228</v>
      </c>
      <c r="T7" s="10">
        <v>2021</v>
      </c>
      <c r="U7" s="10">
        <v>0</v>
      </c>
      <c r="V7" s="10">
        <v>0</v>
      </c>
      <c r="W7" s="10">
        <v>0</v>
      </c>
      <c r="X7" s="10">
        <v>100</v>
      </c>
      <c r="Y7" s="10">
        <v>100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165</v>
      </c>
      <c r="F13" s="172" t="s">
        <v>90</v>
      </c>
      <c r="G13" s="172" t="s">
        <v>91</v>
      </c>
      <c r="H13" s="172" t="s">
        <v>92</v>
      </c>
      <c r="I13" s="172" t="s">
        <v>93</v>
      </c>
      <c r="J13" s="172" t="s">
        <v>225</v>
      </c>
      <c r="K13" s="172" t="s">
        <v>166</v>
      </c>
      <c r="L13" s="172" t="s">
        <v>94</v>
      </c>
      <c r="M13" s="172" t="s">
        <v>95</v>
      </c>
      <c r="N13" s="172" t="s">
        <v>96</v>
      </c>
      <c r="O13" s="174" t="s">
        <v>97</v>
      </c>
      <c r="P13" s="174" t="s">
        <v>226</v>
      </c>
      <c r="Q13" s="172" t="s">
        <v>123</v>
      </c>
      <c r="R13" s="172" t="s">
        <v>157</v>
      </c>
      <c r="S13" s="175" t="s">
        <v>98</v>
      </c>
      <c r="T13" s="176" t="s">
        <v>99</v>
      </c>
      <c r="U13" s="176" t="s">
        <v>100</v>
      </c>
      <c r="V13" s="176" t="s">
        <v>227</v>
      </c>
    </row>
    <row xmlns:x14ac="http://schemas.microsoft.com/office/spreadsheetml/2009/9/ac" r="14" s="179" customFormat="true" ht="12" x14ac:dyDescent="0.2">
      <c r="A14" s="177" t="s">
        <v>175</v>
      </c>
      <c r="B14" s="10">
        <v>2000</v>
      </c>
      <c r="C14" s="178" t="s">
        <v>7</v>
      </c>
      <c r="D14" s="10">
        <v>2539814</v>
      </c>
      <c r="E14" s="10">
        <v>100</v>
      </c>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175</v>
      </c>
      <c r="B15" s="10">
        <v>2001</v>
      </c>
      <c r="C15" s="178" t="s">
        <v>7</v>
      </c>
      <c r="D15" s="10">
        <v>2576321</v>
      </c>
      <c r="E15" s="10">
        <v>100</v>
      </c>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175</v>
      </c>
      <c r="B16" s="10">
        <v>2002</v>
      </c>
      <c r="C16" s="178" t="s">
        <v>7</v>
      </c>
      <c r="D16" s="10">
        <v>2610490</v>
      </c>
      <c r="E16" s="10">
        <v>100</v>
      </c>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175</v>
      </c>
      <c r="B17" s="10">
        <v>2003</v>
      </c>
      <c r="C17" s="178" t="s">
        <v>7</v>
      </c>
      <c r="D17" s="10">
        <v>2633068</v>
      </c>
      <c r="E17" s="10">
        <v>100</v>
      </c>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175</v>
      </c>
      <c r="B18" s="10">
        <v>2004</v>
      </c>
      <c r="C18" s="178" t="s">
        <v>7</v>
      </c>
      <c r="D18" s="10">
        <v>2650756</v>
      </c>
      <c r="E18" s="10">
        <v>100</v>
      </c>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175</v>
      </c>
      <c r="B19" s="10">
        <v>2005</v>
      </c>
      <c r="C19" s="178" t="s">
        <v>7</v>
      </c>
      <c r="D19" s="10">
        <v>2659213</v>
      </c>
      <c r="E19" s="10">
        <v>100</v>
      </c>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9" customFormat="true" ht="12" x14ac:dyDescent="0.2">
      <c r="A20" s="177" t="s">
        <v>175</v>
      </c>
      <c r="B20" s="10">
        <v>2006</v>
      </c>
      <c r="C20" s="178" t="s">
        <v>7</v>
      </c>
      <c r="D20" s="10">
        <v>2663209</v>
      </c>
      <c r="E20" s="10">
        <v>100</v>
      </c>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9" customFormat="true" ht="12" x14ac:dyDescent="0.2">
      <c r="A21" s="177" t="s">
        <v>175</v>
      </c>
      <c r="B21" s="10">
        <v>2007</v>
      </c>
      <c r="C21" s="178" t="s">
        <v>7</v>
      </c>
      <c r="D21" s="10">
        <v>2664516</v>
      </c>
      <c r="E21" s="10">
        <v>100</v>
      </c>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9" customFormat="true" ht="12" x14ac:dyDescent="0.2">
      <c r="A22" s="177" t="s">
        <v>175</v>
      </c>
      <c r="B22" s="10">
        <v>2008</v>
      </c>
      <c r="C22" s="178" t="s">
        <v>7</v>
      </c>
      <c r="D22" s="10">
        <v>2664986</v>
      </c>
      <c r="E22" s="10">
        <v>100</v>
      </c>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9" customFormat="true" ht="12" x14ac:dyDescent="0.2">
      <c r="A23" s="177" t="s">
        <v>175</v>
      </c>
      <c r="B23" s="10">
        <v>2009</v>
      </c>
      <c r="C23" s="178" t="s">
        <v>7</v>
      </c>
      <c r="D23" s="10">
        <v>2664855</v>
      </c>
      <c r="E23" s="10">
        <v>100</v>
      </c>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9" customFormat="true" ht="12" x14ac:dyDescent="0.2">
      <c r="A24" s="177" t="s">
        <v>175</v>
      </c>
      <c r="B24" s="10">
        <v>2010</v>
      </c>
      <c r="C24" s="178" t="s">
        <v>7</v>
      </c>
      <c r="D24" s="10">
        <v>2671619</v>
      </c>
      <c r="E24" s="10">
        <v>100</v>
      </c>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9" customFormat="true" ht="12" x14ac:dyDescent="0.2">
      <c r="A25" s="177" t="s">
        <v>175</v>
      </c>
      <c r="B25" s="10">
        <v>2011</v>
      </c>
      <c r="C25" s="178" t="s">
        <v>7</v>
      </c>
      <c r="D25" s="10">
        <v>2690106</v>
      </c>
      <c r="E25" s="10">
        <v>100</v>
      </c>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9" customFormat="true" ht="12" x14ac:dyDescent="0.2">
      <c r="A26" s="177" t="s">
        <v>175</v>
      </c>
      <c r="B26" s="10">
        <v>2012</v>
      </c>
      <c r="C26" s="178" t="s">
        <v>7</v>
      </c>
      <c r="D26" s="10">
        <v>2719634</v>
      </c>
      <c r="E26" s="10">
        <v>100</v>
      </c>
      <c r="F26" s="10"/>
      <c r="G26" s="10"/>
      <c r="H26" s="10"/>
      <c r="I26" s="10"/>
      <c r="J26" s="10">
        <v>100</v>
      </c>
      <c r="K26" s="10"/>
      <c r="L26" s="10"/>
      <c r="M26" s="10"/>
      <c r="N26" s="10"/>
      <c r="O26" s="10"/>
      <c r="P26" s="10">
        <v>100</v>
      </c>
      <c r="Q26" s="10"/>
      <c r="R26" s="10"/>
      <c r="S26" s="10"/>
      <c r="T26" s="10"/>
      <c r="U26" s="10"/>
      <c r="V26" s="10">
        <v>100</v>
      </c>
    </row>
    <row xmlns:x14ac="http://schemas.microsoft.com/office/spreadsheetml/2009/9/ac" r="27" s="179" customFormat="true" ht="12" x14ac:dyDescent="0.2">
      <c r="A27" s="177" t="s">
        <v>175</v>
      </c>
      <c r="B27" s="10">
        <v>2013</v>
      </c>
      <c r="C27" s="178" t="s">
        <v>7</v>
      </c>
      <c r="D27" s="10">
        <v>2754651</v>
      </c>
      <c r="E27" s="10">
        <v>100</v>
      </c>
      <c r="F27" s="10">
        <v>86.249999999999986</v>
      </c>
      <c r="G27" s="10">
        <v>78.691275167785236</v>
      </c>
      <c r="H27" s="10">
        <v>7.5587248322147502</v>
      </c>
      <c r="I27" s="10">
        <v>13.750000000000011</v>
      </c>
      <c r="J27" s="10">
        <v>0</v>
      </c>
      <c r="K27" s="10">
        <v>98.66</v>
      </c>
      <c r="L27" s="10">
        <v>81.97</v>
      </c>
      <c r="M27" s="10">
        <v>46.644295302013433</v>
      </c>
      <c r="N27" s="10">
        <v>35.325704697986573</v>
      </c>
      <c r="O27" s="10">
        <v>18.03</v>
      </c>
      <c r="P27" s="10">
        <v>0</v>
      </c>
      <c r="Q27" s="10">
        <v>80.830669999999998</v>
      </c>
      <c r="R27" s="10">
        <v>38.6</v>
      </c>
      <c r="S27" s="10">
        <v>25.5</v>
      </c>
      <c r="T27" s="10">
        <v>13.1</v>
      </c>
      <c r="U27" s="10">
        <v>61.4</v>
      </c>
      <c r="V27" s="10">
        <v>0</v>
      </c>
    </row>
    <row xmlns:x14ac="http://schemas.microsoft.com/office/spreadsheetml/2009/9/ac" r="28" s="179" customFormat="true" ht="12" x14ac:dyDescent="0.2">
      <c r="A28" s="177" t="s">
        <v>175</v>
      </c>
      <c r="B28" s="10">
        <v>2014</v>
      </c>
      <c r="C28" s="178" t="s">
        <v>7</v>
      </c>
      <c r="D28" s="10">
        <v>2798751</v>
      </c>
      <c r="E28" s="10">
        <v>100</v>
      </c>
      <c r="F28" s="10">
        <v>86.249999999999986</v>
      </c>
      <c r="G28" s="10">
        <v>78.691275167785236</v>
      </c>
      <c r="H28" s="10">
        <v>7.5587248322147502</v>
      </c>
      <c r="I28" s="10">
        <v>13.750000000000011</v>
      </c>
      <c r="J28" s="10">
        <v>0</v>
      </c>
      <c r="K28" s="10">
        <v>98.66</v>
      </c>
      <c r="L28" s="10">
        <v>81.97</v>
      </c>
      <c r="M28" s="10">
        <v>46.644295302013433</v>
      </c>
      <c r="N28" s="10">
        <v>35.325704697986573</v>
      </c>
      <c r="O28" s="10">
        <v>18.03</v>
      </c>
      <c r="P28" s="10">
        <v>0</v>
      </c>
      <c r="Q28" s="10">
        <v>80.830669999999998</v>
      </c>
      <c r="R28" s="10">
        <v>38.6</v>
      </c>
      <c r="S28" s="10">
        <v>25.5</v>
      </c>
      <c r="T28" s="10">
        <v>13.1</v>
      </c>
      <c r="U28" s="10">
        <v>61.4</v>
      </c>
      <c r="V28" s="10">
        <v>0</v>
      </c>
    </row>
    <row xmlns:x14ac="http://schemas.microsoft.com/office/spreadsheetml/2009/9/ac" r="29" s="179" customFormat="true" ht="12" x14ac:dyDescent="0.2">
      <c r="A29" s="177" t="s">
        <v>175</v>
      </c>
      <c r="B29" s="10">
        <v>2015</v>
      </c>
      <c r="C29" s="178" t="s">
        <v>7</v>
      </c>
      <c r="D29" s="10">
        <v>2857592</v>
      </c>
      <c r="E29" s="10">
        <v>100</v>
      </c>
      <c r="F29" s="10">
        <v>86.249999999999986</v>
      </c>
      <c r="G29" s="10">
        <v>78.691275167785236</v>
      </c>
      <c r="H29" s="10">
        <v>7.5587248322147502</v>
      </c>
      <c r="I29" s="10">
        <v>13.750000000000011</v>
      </c>
      <c r="J29" s="10">
        <v>0</v>
      </c>
      <c r="K29" s="10">
        <v>98.66</v>
      </c>
      <c r="L29" s="10">
        <v>81.97</v>
      </c>
      <c r="M29" s="10">
        <v>46.644295302013433</v>
      </c>
      <c r="N29" s="10">
        <v>35.325704697986573</v>
      </c>
      <c r="O29" s="10">
        <v>18.03</v>
      </c>
      <c r="P29" s="10">
        <v>0</v>
      </c>
      <c r="Q29" s="10">
        <v>80.830669999999998</v>
      </c>
      <c r="R29" s="10">
        <v>38.6</v>
      </c>
      <c r="S29" s="10">
        <v>25.5</v>
      </c>
      <c r="T29" s="10">
        <v>13.1</v>
      </c>
      <c r="U29" s="10">
        <v>61.4</v>
      </c>
      <c r="V29" s="10">
        <v>0</v>
      </c>
    </row>
    <row xmlns:x14ac="http://schemas.microsoft.com/office/spreadsheetml/2009/9/ac" r="30" s="179" customFormat="true" ht="12" x14ac:dyDescent="0.2">
      <c r="A30" s="177" t="s">
        <v>175</v>
      </c>
      <c r="B30" s="10">
        <v>2016</v>
      </c>
      <c r="C30" s="178" t="s">
        <v>7</v>
      </c>
      <c r="D30" s="10">
        <v>2921946</v>
      </c>
      <c r="E30" s="10">
        <v>100</v>
      </c>
      <c r="F30" s="10">
        <v>86.249999999999986</v>
      </c>
      <c r="G30" s="10">
        <v>78.691275167785236</v>
      </c>
      <c r="H30" s="10">
        <v>7.5587248322147502</v>
      </c>
      <c r="I30" s="10">
        <v>13.750000000000011</v>
      </c>
      <c r="J30" s="10">
        <v>0</v>
      </c>
      <c r="K30" s="10">
        <v>98.66</v>
      </c>
      <c r="L30" s="10">
        <v>81.97</v>
      </c>
      <c r="M30" s="10">
        <v>46.644295302013433</v>
      </c>
      <c r="N30" s="10">
        <v>35.325704697986573</v>
      </c>
      <c r="O30" s="10">
        <v>18.03</v>
      </c>
      <c r="P30" s="10">
        <v>0</v>
      </c>
      <c r="Q30" s="10">
        <v>80.830669999999998</v>
      </c>
      <c r="R30" s="10">
        <v>38.6</v>
      </c>
      <c r="S30" s="10">
        <v>25.5</v>
      </c>
      <c r="T30" s="10">
        <v>13.1</v>
      </c>
      <c r="U30" s="10">
        <v>61.4</v>
      </c>
      <c r="V30" s="10">
        <v>0</v>
      </c>
    </row>
    <row xmlns:x14ac="http://schemas.microsoft.com/office/spreadsheetml/2009/9/ac" r="31" s="179" customFormat="true" ht="12" x14ac:dyDescent="0.2">
      <c r="A31" s="177" t="s">
        <v>175</v>
      </c>
      <c r="B31" s="10">
        <v>2017</v>
      </c>
      <c r="C31" s="178" t="s">
        <v>7</v>
      </c>
      <c r="D31" s="10">
        <v>2989755</v>
      </c>
      <c r="E31" s="10">
        <v>100</v>
      </c>
      <c r="F31" s="10">
        <v>86.249999999999986</v>
      </c>
      <c r="G31" s="10">
        <v>78.691275167785236</v>
      </c>
      <c r="H31" s="10">
        <v>7.5587248322147502</v>
      </c>
      <c r="I31" s="10">
        <v>13.750000000000011</v>
      </c>
      <c r="J31" s="10">
        <v>0</v>
      </c>
      <c r="K31" s="10">
        <v>98.66</v>
      </c>
      <c r="L31" s="10">
        <v>81.97</v>
      </c>
      <c r="M31" s="10">
        <v>46.644295302013433</v>
      </c>
      <c r="N31" s="10">
        <v>35.325704697986573</v>
      </c>
      <c r="O31" s="10">
        <v>18.03</v>
      </c>
      <c r="P31" s="10">
        <v>0</v>
      </c>
      <c r="Q31" s="10">
        <v>80.830669999999998</v>
      </c>
      <c r="R31" s="10">
        <v>38.6</v>
      </c>
      <c r="S31" s="10">
        <v>25.5</v>
      </c>
      <c r="T31" s="10">
        <v>13.1</v>
      </c>
      <c r="U31" s="10">
        <v>61.4</v>
      </c>
      <c r="V31" s="10">
        <v>0</v>
      </c>
    </row>
    <row xmlns:x14ac="http://schemas.microsoft.com/office/spreadsheetml/2009/9/ac" r="32" s="179" customFormat="true" ht="12" x14ac:dyDescent="0.2">
      <c r="A32" s="177" t="s">
        <v>175</v>
      </c>
      <c r="B32" s="10">
        <v>2018</v>
      </c>
      <c r="C32" s="178" t="s">
        <v>7</v>
      </c>
      <c r="D32" s="10">
        <v>3068036</v>
      </c>
      <c r="E32" s="10">
        <v>100</v>
      </c>
      <c r="F32" s="10">
        <v>86.249999999999986</v>
      </c>
      <c r="G32" s="10">
        <v>78.691275167785236</v>
      </c>
      <c r="H32" s="10">
        <v>7.5587248322147502</v>
      </c>
      <c r="I32" s="10">
        <v>13.750000000000011</v>
      </c>
      <c r="J32" s="10">
        <v>0</v>
      </c>
      <c r="K32" s="10">
        <v>98.66</v>
      </c>
      <c r="L32" s="10">
        <v>81.97</v>
      </c>
      <c r="M32" s="10">
        <v>46.644295302013433</v>
      </c>
      <c r="N32" s="10">
        <v>35.325704697986573</v>
      </c>
      <c r="O32" s="10">
        <v>18.03</v>
      </c>
      <c r="P32" s="10">
        <v>0</v>
      </c>
      <c r="Q32" s="10">
        <v>80.830669999999998</v>
      </c>
      <c r="R32" s="10">
        <v>38.6</v>
      </c>
      <c r="S32" s="10">
        <v>25.5</v>
      </c>
      <c r="T32" s="10">
        <v>13.1</v>
      </c>
      <c r="U32" s="10">
        <v>61.4</v>
      </c>
      <c r="V32" s="10">
        <v>0</v>
      </c>
    </row>
    <row xmlns:x14ac="http://schemas.microsoft.com/office/spreadsheetml/2009/9/ac" r="33" s="179" customFormat="true" ht="12" x14ac:dyDescent="0.2">
      <c r="A33" s="177" t="s">
        <v>175</v>
      </c>
      <c r="B33" s="10">
        <v>2019</v>
      </c>
      <c r="C33" s="178" t="s">
        <v>7</v>
      </c>
      <c r="D33" s="10">
        <v>3144952</v>
      </c>
      <c r="E33" s="10">
        <v>100</v>
      </c>
      <c r="F33" s="10">
        <v>86.249999999999986</v>
      </c>
      <c r="G33" s="10">
        <v>78.691275167785236</v>
      </c>
      <c r="H33" s="10">
        <v>7.5587248322147502</v>
      </c>
      <c r="I33" s="10">
        <v>13.750000000000011</v>
      </c>
      <c r="J33" s="10">
        <v>0</v>
      </c>
      <c r="K33" s="10">
        <v>98.66</v>
      </c>
      <c r="L33" s="10">
        <v>81.97</v>
      </c>
      <c r="M33" s="10">
        <v>46.644295302013433</v>
      </c>
      <c r="N33" s="10">
        <v>35.325704697986573</v>
      </c>
      <c r="O33" s="10">
        <v>18.03</v>
      </c>
      <c r="P33" s="10">
        <v>0</v>
      </c>
      <c r="Q33" s="10">
        <v>80.830669999999998</v>
      </c>
      <c r="R33" s="10">
        <v>38.6</v>
      </c>
      <c r="S33" s="10">
        <v>25.5</v>
      </c>
      <c r="T33" s="10">
        <v>13.1</v>
      </c>
      <c r="U33" s="10">
        <v>61.4</v>
      </c>
      <c r="V33" s="10">
        <v>0</v>
      </c>
    </row>
    <row xmlns:x14ac="http://schemas.microsoft.com/office/spreadsheetml/2009/9/ac" r="34" s="179" customFormat="true" ht="12" x14ac:dyDescent="0.2">
      <c r="A34" s="177" t="s">
        <v>175</v>
      </c>
      <c r="B34" s="10">
        <v>2020</v>
      </c>
      <c r="C34" s="178" t="s">
        <v>7</v>
      </c>
      <c r="D34" s="10">
        <v>3219543</v>
      </c>
      <c r="E34" s="10">
        <v>100</v>
      </c>
      <c r="F34" s="10">
        <v>86.249999999999986</v>
      </c>
      <c r="G34" s="10">
        <v>78.691275167785236</v>
      </c>
      <c r="H34" s="10">
        <v>7.5587248322147502</v>
      </c>
      <c r="I34" s="10">
        <v>13.750000000000011</v>
      </c>
      <c r="J34" s="10">
        <v>0</v>
      </c>
      <c r="K34" s="10">
        <v>98.66</v>
      </c>
      <c r="L34" s="10">
        <v>81.97</v>
      </c>
      <c r="M34" s="10">
        <v>46.644295302013433</v>
      </c>
      <c r="N34" s="10">
        <v>35.325704697986573</v>
      </c>
      <c r="O34" s="10">
        <v>18.03</v>
      </c>
      <c r="P34" s="10">
        <v>0</v>
      </c>
      <c r="Q34" s="10">
        <v>80.830669999999998</v>
      </c>
      <c r="R34" s="10">
        <v>38.6</v>
      </c>
      <c r="S34" s="10">
        <v>25.5</v>
      </c>
      <c r="T34" s="10">
        <v>13.1</v>
      </c>
      <c r="U34" s="10">
        <v>61.4</v>
      </c>
      <c r="V34" s="10">
        <v>0</v>
      </c>
    </row>
    <row xmlns:x14ac="http://schemas.microsoft.com/office/spreadsheetml/2009/9/ac" r="35" s="179" customFormat="true" ht="12" x14ac:dyDescent="0.2">
      <c r="A35" s="177" t="s">
        <v>175</v>
      </c>
      <c r="B35" s="10">
        <v>2021</v>
      </c>
      <c r="C35" s="178" t="s">
        <v>7</v>
      </c>
      <c r="D35" s="10">
        <v>3289815</v>
      </c>
      <c r="E35" s="10">
        <v>100</v>
      </c>
      <c r="F35" s="10">
        <v>86.249999999999986</v>
      </c>
      <c r="G35" s="10">
        <v>78.691275167785236</v>
      </c>
      <c r="H35" s="10">
        <v>7.5587248322147502</v>
      </c>
      <c r="I35" s="10">
        <v>13.750000000000011</v>
      </c>
      <c r="J35" s="10">
        <v>0</v>
      </c>
      <c r="K35" s="10">
        <v>98.66</v>
      </c>
      <c r="L35" s="10">
        <v>81.97</v>
      </c>
      <c r="M35" s="10">
        <v>46.644295302013433</v>
      </c>
      <c r="N35" s="10">
        <v>35.325704697986573</v>
      </c>
      <c r="O35" s="10">
        <v>18.03</v>
      </c>
      <c r="P35" s="10">
        <v>0</v>
      </c>
      <c r="Q35" s="10">
        <v>80.830669999999998</v>
      </c>
      <c r="R35" s="10">
        <v>38.6</v>
      </c>
      <c r="S35" s="10">
        <v>25.5</v>
      </c>
      <c r="T35" s="10">
        <v>13.1</v>
      </c>
      <c r="U35" s="10">
        <v>61.4</v>
      </c>
      <c r="V35" s="10">
        <v>0</v>
      </c>
    </row>
    <row xmlns:x14ac="http://schemas.microsoft.com/office/spreadsheetml/2009/9/ac" r="36" s="179" customFormat="true" ht="12" x14ac:dyDescent="0.2">
      <c r="A36" s="177" t="s">
        <v>175</v>
      </c>
      <c r="B36" s="10">
        <v>2022</v>
      </c>
      <c r="C36" s="178" t="s">
        <v>7</v>
      </c>
      <c r="D36" s="10">
        <v>3365282</v>
      </c>
      <c r="E36" s="10">
        <v>100</v>
      </c>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79" customFormat="true" ht="12" x14ac:dyDescent="0.2">
      <c r="A37" s="177" t="s">
        <v>175</v>
      </c>
      <c r="B37" s="10">
        <v>2023</v>
      </c>
      <c r="C37" s="178" t="s">
        <v>7</v>
      </c>
      <c r="D37" s="10">
        <v>3214151</v>
      </c>
      <c r="E37" s="10">
        <v>100</v>
      </c>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9" customFormat="true" ht="12" x14ac:dyDescent="0.2">
      <c r="A38" s="177" t="s">
        <v>175</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175</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175</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175</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175</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175</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175</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175</v>
      </c>
      <c r="B45" s="10">
        <v>2000</v>
      </c>
      <c r="C45" s="178" t="s">
        <v>1</v>
      </c>
      <c r="D45" s="10">
        <v>673076.09418838483</v>
      </c>
      <c r="E45" s="10">
        <v>100</v>
      </c>
      <c r="F45" s="10"/>
      <c r="G45" s="10"/>
      <c r="H45" s="10"/>
      <c r="I45" s="10"/>
      <c r="J45" s="10">
        <v>100</v>
      </c>
      <c r="K45" s="10">
        <v>100</v>
      </c>
      <c r="L45" s="10"/>
      <c r="M45" s="10"/>
      <c r="N45" s="10"/>
      <c r="O45" s="10"/>
      <c r="P45" s="10">
        <v>100</v>
      </c>
      <c r="Q45" s="10"/>
      <c r="R45" s="10"/>
      <c r="S45" s="10"/>
      <c r="T45" s="10"/>
      <c r="U45" s="10"/>
      <c r="V45" s="10">
        <v>100</v>
      </c>
    </row>
    <row xmlns:x14ac="http://schemas.microsoft.com/office/spreadsheetml/2009/9/ac" r="46" s="179" customFormat="true" ht="12" x14ac:dyDescent="0.2">
      <c r="A46" s="177" t="s">
        <v>175</v>
      </c>
      <c r="B46" s="10">
        <v>2001</v>
      </c>
      <c r="C46" s="178" t="s">
        <v>1</v>
      </c>
      <c r="D46" s="10">
        <v>682802.36131296156</v>
      </c>
      <c r="E46" s="10">
        <v>100</v>
      </c>
      <c r="F46" s="10"/>
      <c r="G46" s="10"/>
      <c r="H46" s="10"/>
      <c r="I46" s="10"/>
      <c r="J46" s="10">
        <v>100</v>
      </c>
      <c r="K46" s="10">
        <v>100</v>
      </c>
      <c r="L46" s="10"/>
      <c r="M46" s="10"/>
      <c r="N46" s="10"/>
      <c r="O46" s="10"/>
      <c r="P46" s="10">
        <v>100</v>
      </c>
      <c r="Q46" s="10"/>
      <c r="R46" s="10"/>
      <c r="S46" s="10"/>
      <c r="T46" s="10"/>
      <c r="U46" s="10"/>
      <c r="V46" s="10">
        <v>100</v>
      </c>
    </row>
    <row xmlns:x14ac="http://schemas.microsoft.com/office/spreadsheetml/2009/9/ac" r="47" s="179" customFormat="true" ht="12" x14ac:dyDescent="0.2">
      <c r="A47" s="177" t="s">
        <v>175</v>
      </c>
      <c r="B47" s="10">
        <v>2002</v>
      </c>
      <c r="C47" s="178" t="s">
        <v>1</v>
      </c>
      <c r="D47" s="10">
        <v>691910.35259189608</v>
      </c>
      <c r="E47" s="10">
        <v>100</v>
      </c>
      <c r="F47" s="10"/>
      <c r="G47" s="10"/>
      <c r="H47" s="10"/>
      <c r="I47" s="10"/>
      <c r="J47" s="10">
        <v>100</v>
      </c>
      <c r="K47" s="10">
        <v>100</v>
      </c>
      <c r="L47" s="10"/>
      <c r="M47" s="10"/>
      <c r="N47" s="10"/>
      <c r="O47" s="10"/>
      <c r="P47" s="10">
        <v>100</v>
      </c>
      <c r="Q47" s="10"/>
      <c r="R47" s="10"/>
      <c r="S47" s="10"/>
      <c r="T47" s="10"/>
      <c r="U47" s="10"/>
      <c r="V47" s="10">
        <v>100</v>
      </c>
    </row>
    <row xmlns:x14ac="http://schemas.microsoft.com/office/spreadsheetml/2009/9/ac" r="48" s="179" customFormat="true" ht="12" x14ac:dyDescent="0.2">
      <c r="A48" s="177" t="s">
        <v>175</v>
      </c>
      <c r="B48" s="10">
        <v>2003</v>
      </c>
      <c r="C48" s="178" t="s">
        <v>1</v>
      </c>
      <c r="D48" s="10">
        <v>697947.33395645139</v>
      </c>
      <c r="E48" s="10">
        <v>100</v>
      </c>
      <c r="F48" s="10"/>
      <c r="G48" s="10"/>
      <c r="H48" s="10"/>
      <c r="I48" s="10"/>
      <c r="J48" s="10">
        <v>100</v>
      </c>
      <c r="K48" s="10">
        <v>100</v>
      </c>
      <c r="L48" s="10"/>
      <c r="M48" s="10"/>
      <c r="N48" s="10"/>
      <c r="O48" s="10"/>
      <c r="P48" s="10">
        <v>100</v>
      </c>
      <c r="Q48" s="10"/>
      <c r="R48" s="10"/>
      <c r="S48" s="10"/>
      <c r="T48" s="10"/>
      <c r="U48" s="10"/>
      <c r="V48" s="10">
        <v>100</v>
      </c>
    </row>
    <row xmlns:x14ac="http://schemas.microsoft.com/office/spreadsheetml/2009/9/ac" r="49" s="179" customFormat="true" ht="12" x14ac:dyDescent="0.2">
      <c r="A49" s="177" t="s">
        <v>175</v>
      </c>
      <c r="B49" s="10">
        <v>2004</v>
      </c>
      <c r="C49" s="178" t="s">
        <v>1</v>
      </c>
      <c r="D49" s="10">
        <v>702662.38511001586</v>
      </c>
      <c r="E49" s="10">
        <v>100</v>
      </c>
      <c r="F49" s="10"/>
      <c r="G49" s="10"/>
      <c r="H49" s="10"/>
      <c r="I49" s="10"/>
      <c r="J49" s="10">
        <v>100</v>
      </c>
      <c r="K49" s="10">
        <v>100</v>
      </c>
      <c r="L49" s="10"/>
      <c r="M49" s="10"/>
      <c r="N49" s="10"/>
      <c r="O49" s="10"/>
      <c r="P49" s="10">
        <v>100</v>
      </c>
      <c r="Q49" s="10"/>
      <c r="R49" s="10"/>
      <c r="S49" s="10"/>
      <c r="T49" s="10"/>
      <c r="U49" s="10"/>
      <c r="V49" s="10">
        <v>100</v>
      </c>
    </row>
    <row xmlns:x14ac="http://schemas.microsoft.com/office/spreadsheetml/2009/9/ac" r="50" s="179" customFormat="true" ht="12" x14ac:dyDescent="0.2">
      <c r="A50" s="177" t="s">
        <v>175</v>
      </c>
      <c r="B50" s="10">
        <v>2005</v>
      </c>
      <c r="C50" s="178" t="s">
        <v>1</v>
      </c>
      <c r="D50" s="10">
        <v>704957.37238645565</v>
      </c>
      <c r="E50" s="10">
        <v>100</v>
      </c>
      <c r="F50" s="10"/>
      <c r="G50" s="10"/>
      <c r="H50" s="10"/>
      <c r="I50" s="10"/>
      <c r="J50" s="10">
        <v>100</v>
      </c>
      <c r="K50" s="10">
        <v>100</v>
      </c>
      <c r="L50" s="10"/>
      <c r="M50" s="10"/>
      <c r="N50" s="10"/>
      <c r="O50" s="10"/>
      <c r="P50" s="10">
        <v>100</v>
      </c>
      <c r="Q50" s="10"/>
      <c r="R50" s="10"/>
      <c r="S50" s="10"/>
      <c r="T50" s="10"/>
      <c r="U50" s="10"/>
      <c r="V50" s="10">
        <v>100</v>
      </c>
    </row>
    <row xmlns:x14ac="http://schemas.microsoft.com/office/spreadsheetml/2009/9/ac" r="51" s="179" customFormat="true" ht="12" x14ac:dyDescent="0.2">
      <c r="A51" s="177" t="s">
        <v>175</v>
      </c>
      <c r="B51" s="10">
        <v>2006</v>
      </c>
      <c r="C51" s="178" t="s">
        <v>1</v>
      </c>
      <c r="D51" s="10">
        <v>706069.94691671361</v>
      </c>
      <c r="E51" s="10">
        <v>100</v>
      </c>
      <c r="F51" s="10"/>
      <c r="G51" s="10"/>
      <c r="H51" s="10"/>
      <c r="I51" s="10"/>
      <c r="J51" s="10">
        <v>100</v>
      </c>
      <c r="K51" s="10">
        <v>100</v>
      </c>
      <c r="L51" s="10"/>
      <c r="M51" s="10"/>
      <c r="N51" s="10"/>
      <c r="O51" s="10"/>
      <c r="P51" s="10">
        <v>100</v>
      </c>
      <c r="Q51" s="10"/>
      <c r="R51" s="10"/>
      <c r="S51" s="10"/>
      <c r="T51" s="10"/>
      <c r="U51" s="10"/>
      <c r="V51" s="10">
        <v>100</v>
      </c>
    </row>
    <row xmlns:x14ac="http://schemas.microsoft.com/office/spreadsheetml/2009/9/ac" r="52" s="179" customFormat="true" ht="12" x14ac:dyDescent="0.2">
      <c r="A52" s="177" t="s">
        <v>175</v>
      </c>
      <c r="B52" s="10">
        <v>2007</v>
      </c>
      <c r="C52" s="178" t="s">
        <v>1</v>
      </c>
      <c r="D52" s="10">
        <v>706469.7706137083</v>
      </c>
      <c r="E52" s="10">
        <v>100</v>
      </c>
      <c r="F52" s="10"/>
      <c r="G52" s="10"/>
      <c r="H52" s="10"/>
      <c r="I52" s="10"/>
      <c r="J52" s="10">
        <v>100</v>
      </c>
      <c r="K52" s="10">
        <v>100</v>
      </c>
      <c r="L52" s="10"/>
      <c r="M52" s="10"/>
      <c r="N52" s="10"/>
      <c r="O52" s="10"/>
      <c r="P52" s="10">
        <v>100</v>
      </c>
      <c r="Q52" s="10"/>
      <c r="R52" s="10"/>
      <c r="S52" s="10"/>
      <c r="T52" s="10"/>
      <c r="U52" s="10"/>
      <c r="V52" s="10">
        <v>100</v>
      </c>
    </row>
    <row xmlns:x14ac="http://schemas.microsoft.com/office/spreadsheetml/2009/9/ac" r="53" s="179" customFormat="true" ht="12" x14ac:dyDescent="0.2">
      <c r="A53" s="177" t="s">
        <v>175</v>
      </c>
      <c r="B53" s="10">
        <v>2008</v>
      </c>
      <c r="C53" s="178" t="s">
        <v>1</v>
      </c>
      <c r="D53" s="10">
        <v>706647.70768558502</v>
      </c>
      <c r="E53" s="10">
        <v>100</v>
      </c>
      <c r="F53" s="10"/>
      <c r="G53" s="10"/>
      <c r="H53" s="10"/>
      <c r="I53" s="10"/>
      <c r="J53" s="10">
        <v>100</v>
      </c>
      <c r="K53" s="10">
        <v>100</v>
      </c>
      <c r="L53" s="10"/>
      <c r="M53" s="10"/>
      <c r="N53" s="10"/>
      <c r="O53" s="10"/>
      <c r="P53" s="10">
        <v>100</v>
      </c>
      <c r="Q53" s="10"/>
      <c r="R53" s="10"/>
      <c r="S53" s="10"/>
      <c r="T53" s="10"/>
      <c r="U53" s="10"/>
      <c r="V53" s="10">
        <v>100</v>
      </c>
    </row>
    <row xmlns:x14ac="http://schemas.microsoft.com/office/spreadsheetml/2009/9/ac" r="54" s="179" customFormat="true" ht="12" x14ac:dyDescent="0.2">
      <c r="A54" s="177" t="s">
        <v>175</v>
      </c>
      <c r="B54" s="10">
        <v>2009</v>
      </c>
      <c r="C54" s="178" t="s">
        <v>1</v>
      </c>
      <c r="D54" s="10">
        <v>706666.23954763415</v>
      </c>
      <c r="E54" s="10">
        <v>100</v>
      </c>
      <c r="F54" s="10"/>
      <c r="G54" s="10"/>
      <c r="H54" s="10"/>
      <c r="I54" s="10"/>
      <c r="J54" s="10">
        <v>100</v>
      </c>
      <c r="K54" s="10">
        <v>100</v>
      </c>
      <c r="L54" s="10"/>
      <c r="M54" s="10"/>
      <c r="N54" s="10"/>
      <c r="O54" s="10"/>
      <c r="P54" s="10">
        <v>100</v>
      </c>
      <c r="Q54" s="10"/>
      <c r="R54" s="10"/>
      <c r="S54" s="10"/>
      <c r="T54" s="10"/>
      <c r="U54" s="10"/>
      <c r="V54" s="10">
        <v>100</v>
      </c>
    </row>
    <row xmlns:x14ac="http://schemas.microsoft.com/office/spreadsheetml/2009/9/ac" r="55" s="179" customFormat="true" ht="12" x14ac:dyDescent="0.2">
      <c r="A55" s="177" t="s">
        <v>175</v>
      </c>
      <c r="B55" s="10">
        <v>2010</v>
      </c>
      <c r="C55" s="178" t="s">
        <v>1</v>
      </c>
      <c r="D55" s="10">
        <v>708513.3710297012</v>
      </c>
      <c r="E55" s="10">
        <v>100</v>
      </c>
      <c r="F55" s="10"/>
      <c r="G55" s="10"/>
      <c r="H55" s="10"/>
      <c r="I55" s="10"/>
      <c r="J55" s="10">
        <v>100</v>
      </c>
      <c r="K55" s="10">
        <v>100</v>
      </c>
      <c r="L55" s="10"/>
      <c r="M55" s="10"/>
      <c r="N55" s="10"/>
      <c r="O55" s="10"/>
      <c r="P55" s="10">
        <v>100</v>
      </c>
      <c r="Q55" s="10"/>
      <c r="R55" s="10"/>
      <c r="S55" s="10"/>
      <c r="T55" s="10"/>
      <c r="U55" s="10"/>
      <c r="V55" s="10">
        <v>100</v>
      </c>
    </row>
    <row xmlns:x14ac="http://schemas.microsoft.com/office/spreadsheetml/2009/9/ac" r="56" s="179" customFormat="true" ht="12" x14ac:dyDescent="0.2">
      <c r="A56" s="177" t="s">
        <v>175</v>
      </c>
      <c r="B56" s="10">
        <v>2011</v>
      </c>
      <c r="C56" s="178" t="s">
        <v>1</v>
      </c>
      <c r="D56" s="10">
        <v>713443.00979713444</v>
      </c>
      <c r="E56" s="10">
        <v>100</v>
      </c>
      <c r="F56" s="10"/>
      <c r="G56" s="10"/>
      <c r="H56" s="10"/>
      <c r="I56" s="10"/>
      <c r="J56" s="10">
        <v>100</v>
      </c>
      <c r="K56" s="10">
        <v>100</v>
      </c>
      <c r="L56" s="10"/>
      <c r="M56" s="10"/>
      <c r="N56" s="10"/>
      <c r="O56" s="10"/>
      <c r="P56" s="10">
        <v>100</v>
      </c>
      <c r="Q56" s="10"/>
      <c r="R56" s="10"/>
      <c r="S56" s="10"/>
      <c r="T56" s="10"/>
      <c r="U56" s="10"/>
      <c r="V56" s="10">
        <v>100</v>
      </c>
    </row>
    <row xmlns:x14ac="http://schemas.microsoft.com/office/spreadsheetml/2009/9/ac" r="57" s="179" customFormat="true" ht="12" x14ac:dyDescent="0.2">
      <c r="A57" s="177" t="s">
        <v>175</v>
      </c>
      <c r="B57" s="10">
        <v>2012</v>
      </c>
      <c r="C57" s="178" t="s">
        <v>1</v>
      </c>
      <c r="D57" s="10">
        <v>721926.84737491619</v>
      </c>
      <c r="E57" s="10">
        <v>100</v>
      </c>
      <c r="F57" s="10"/>
      <c r="G57" s="10"/>
      <c r="H57" s="10"/>
      <c r="I57" s="10"/>
      <c r="J57" s="10">
        <v>100</v>
      </c>
      <c r="K57" s="10">
        <v>100</v>
      </c>
      <c r="L57" s="10"/>
      <c r="M57" s="10"/>
      <c r="N57" s="10"/>
      <c r="O57" s="10"/>
      <c r="P57" s="10">
        <v>100</v>
      </c>
      <c r="Q57" s="10"/>
      <c r="R57" s="10"/>
      <c r="S57" s="10"/>
      <c r="T57" s="10"/>
      <c r="U57" s="10"/>
      <c r="V57" s="10">
        <v>100</v>
      </c>
    </row>
    <row xmlns:x14ac="http://schemas.microsoft.com/office/spreadsheetml/2009/9/ac" r="58" s="179" customFormat="true" ht="12" x14ac:dyDescent="0.2">
      <c r="A58" s="177" t="s">
        <v>175</v>
      </c>
      <c r="B58" s="10">
        <v>2013</v>
      </c>
      <c r="C58" s="178" t="s">
        <v>1</v>
      </c>
      <c r="D58" s="10">
        <v>732434.17372501385</v>
      </c>
      <c r="E58" s="10">
        <v>100</v>
      </c>
      <c r="F58" s="10">
        <v>96.875</v>
      </c>
      <c r="G58" s="10">
        <v>93.125</v>
      </c>
      <c r="H58" s="10">
        <v>3.75</v>
      </c>
      <c r="I58" s="10">
        <v>3.125</v>
      </c>
      <c r="J58" s="10">
        <v>0</v>
      </c>
      <c r="K58" s="10">
        <v>100</v>
      </c>
      <c r="L58" s="10">
        <v>93.75</v>
      </c>
      <c r="M58" s="10">
        <v>57.499999999999993</v>
      </c>
      <c r="N58" s="10">
        <v>36.250000000000007</v>
      </c>
      <c r="O58" s="10">
        <v>6.25</v>
      </c>
      <c r="P58" s="10">
        <v>0</v>
      </c>
      <c r="Q58" s="10">
        <v>90</v>
      </c>
      <c r="R58" s="10">
        <v>56.3</v>
      </c>
      <c r="S58" s="10">
        <v>41.3</v>
      </c>
      <c r="T58" s="10">
        <v>15</v>
      </c>
      <c r="U58" s="10">
        <v>43.7</v>
      </c>
      <c r="V58" s="10">
        <v>0</v>
      </c>
    </row>
    <row xmlns:x14ac="http://schemas.microsoft.com/office/spreadsheetml/2009/9/ac" r="59" s="179" customFormat="true" ht="12" x14ac:dyDescent="0.2">
      <c r="A59" s="177" t="s">
        <v>175</v>
      </c>
      <c r="B59" s="10">
        <v>2014</v>
      </c>
      <c r="C59" s="178" t="s">
        <v>1</v>
      </c>
      <c r="D59" s="10">
        <v>746007.09826749819</v>
      </c>
      <c r="E59" s="10">
        <v>100</v>
      </c>
      <c r="F59" s="10">
        <v>96.875</v>
      </c>
      <c r="G59" s="10">
        <v>93.125</v>
      </c>
      <c r="H59" s="10">
        <v>3.75</v>
      </c>
      <c r="I59" s="10">
        <v>3.125</v>
      </c>
      <c r="J59" s="10">
        <v>0</v>
      </c>
      <c r="K59" s="10">
        <v>100</v>
      </c>
      <c r="L59" s="10">
        <v>93.75</v>
      </c>
      <c r="M59" s="10">
        <v>57.499999999999993</v>
      </c>
      <c r="N59" s="10">
        <v>36.250000000000007</v>
      </c>
      <c r="O59" s="10">
        <v>6.25</v>
      </c>
      <c r="P59" s="10">
        <v>0</v>
      </c>
      <c r="Q59" s="10">
        <v>90</v>
      </c>
      <c r="R59" s="10">
        <v>56.3</v>
      </c>
      <c r="S59" s="10">
        <v>41.3</v>
      </c>
      <c r="T59" s="10">
        <v>15</v>
      </c>
      <c r="U59" s="10">
        <v>43.7</v>
      </c>
      <c r="V59" s="10">
        <v>0</v>
      </c>
    </row>
    <row xmlns:x14ac="http://schemas.microsoft.com/office/spreadsheetml/2009/9/ac" r="60" s="179" customFormat="true" ht="12" x14ac:dyDescent="0.2">
      <c r="A60" s="177" t="s">
        <v>175</v>
      </c>
      <c r="B60" s="10">
        <v>2015</v>
      </c>
      <c r="C60" s="178" t="s">
        <v>1</v>
      </c>
      <c r="D60" s="10">
        <v>764177.26920928946</v>
      </c>
      <c r="E60" s="10">
        <v>100</v>
      </c>
      <c r="F60" s="10">
        <v>96.875</v>
      </c>
      <c r="G60" s="10">
        <v>93.125</v>
      </c>
      <c r="H60" s="10">
        <v>3.75</v>
      </c>
      <c r="I60" s="10">
        <v>3.125</v>
      </c>
      <c r="J60" s="10">
        <v>0</v>
      </c>
      <c r="K60" s="10">
        <v>100</v>
      </c>
      <c r="L60" s="10">
        <v>93.75</v>
      </c>
      <c r="M60" s="10">
        <v>57.499999999999993</v>
      </c>
      <c r="N60" s="10">
        <v>36.250000000000007</v>
      </c>
      <c r="O60" s="10">
        <v>6.25</v>
      </c>
      <c r="P60" s="10">
        <v>0</v>
      </c>
      <c r="Q60" s="10">
        <v>90</v>
      </c>
      <c r="R60" s="10">
        <v>56.3</v>
      </c>
      <c r="S60" s="10">
        <v>41.3</v>
      </c>
      <c r="T60" s="10">
        <v>15</v>
      </c>
      <c r="U60" s="10">
        <v>43.7</v>
      </c>
      <c r="V60" s="10">
        <v>0</v>
      </c>
    </row>
    <row xmlns:x14ac="http://schemas.microsoft.com/office/spreadsheetml/2009/9/ac" r="61" s="179" customFormat="true" ht="12" x14ac:dyDescent="0.2">
      <c r="A61" s="177" t="s">
        <v>175</v>
      </c>
      <c r="B61" s="10">
        <v>2016</v>
      </c>
      <c r="C61" s="178" t="s">
        <v>1</v>
      </c>
      <c r="D61" s="10">
        <v>784571.71555561072</v>
      </c>
      <c r="E61" s="10">
        <v>100</v>
      </c>
      <c r="F61" s="10">
        <v>96.875</v>
      </c>
      <c r="G61" s="10">
        <v>93.125</v>
      </c>
      <c r="H61" s="10">
        <v>3.75</v>
      </c>
      <c r="I61" s="10">
        <v>3.125</v>
      </c>
      <c r="J61" s="10">
        <v>0</v>
      </c>
      <c r="K61" s="10">
        <v>100</v>
      </c>
      <c r="L61" s="10">
        <v>93.75</v>
      </c>
      <c r="M61" s="10">
        <v>57.499999999999993</v>
      </c>
      <c r="N61" s="10">
        <v>36.250000000000007</v>
      </c>
      <c r="O61" s="10">
        <v>6.25</v>
      </c>
      <c r="P61" s="10">
        <v>0</v>
      </c>
      <c r="Q61" s="10">
        <v>90</v>
      </c>
      <c r="R61" s="10">
        <v>56.3</v>
      </c>
      <c r="S61" s="10">
        <v>41.3</v>
      </c>
      <c r="T61" s="10">
        <v>15</v>
      </c>
      <c r="U61" s="10">
        <v>43.7</v>
      </c>
      <c r="V61" s="10">
        <v>0</v>
      </c>
    </row>
    <row xmlns:x14ac="http://schemas.microsoft.com/office/spreadsheetml/2009/9/ac" r="62" s="179" customFormat="true" ht="12" x14ac:dyDescent="0.2">
      <c r="A62" s="177" t="s">
        <v>175</v>
      </c>
      <c r="B62" s="10">
        <v>2017</v>
      </c>
      <c r="C62" s="178" t="s">
        <v>1</v>
      </c>
      <c r="D62" s="10">
        <v>806695.70459260943</v>
      </c>
      <c r="E62" s="10">
        <v>100</v>
      </c>
      <c r="F62" s="10">
        <v>96.875</v>
      </c>
      <c r="G62" s="10">
        <v>93.125</v>
      </c>
      <c r="H62" s="10">
        <v>3.75</v>
      </c>
      <c r="I62" s="10">
        <v>3.125</v>
      </c>
      <c r="J62" s="10">
        <v>0</v>
      </c>
      <c r="K62" s="10">
        <v>100</v>
      </c>
      <c r="L62" s="10">
        <v>93.75</v>
      </c>
      <c r="M62" s="10">
        <v>57.499999999999993</v>
      </c>
      <c r="N62" s="10">
        <v>36.250000000000007</v>
      </c>
      <c r="O62" s="10">
        <v>6.25</v>
      </c>
      <c r="P62" s="10">
        <v>0</v>
      </c>
      <c r="Q62" s="10">
        <v>90</v>
      </c>
      <c r="R62" s="10">
        <v>56.3</v>
      </c>
      <c r="S62" s="10">
        <v>41.3</v>
      </c>
      <c r="T62" s="10">
        <v>15</v>
      </c>
      <c r="U62" s="10">
        <v>43.7</v>
      </c>
      <c r="V62" s="10">
        <v>0</v>
      </c>
    </row>
    <row xmlns:x14ac="http://schemas.microsoft.com/office/spreadsheetml/2009/9/ac" r="63" s="179" customFormat="true" ht="12" x14ac:dyDescent="0.2">
      <c r="A63" s="177" t="s">
        <v>175</v>
      </c>
      <c r="B63" s="10">
        <v>2018</v>
      </c>
      <c r="C63" s="178" t="s">
        <v>1</v>
      </c>
      <c r="D63" s="10">
        <v>832480.91211540205</v>
      </c>
      <c r="E63" s="10">
        <v>100</v>
      </c>
      <c r="F63" s="10">
        <v>96.875</v>
      </c>
      <c r="G63" s="10">
        <v>93.125</v>
      </c>
      <c r="H63" s="10">
        <v>3.75</v>
      </c>
      <c r="I63" s="10">
        <v>3.125</v>
      </c>
      <c r="J63" s="10">
        <v>0</v>
      </c>
      <c r="K63" s="10">
        <v>100</v>
      </c>
      <c r="L63" s="10">
        <v>93.75</v>
      </c>
      <c r="M63" s="10">
        <v>57.499999999999993</v>
      </c>
      <c r="N63" s="10">
        <v>36.250000000000007</v>
      </c>
      <c r="O63" s="10">
        <v>6.25</v>
      </c>
      <c r="P63" s="10">
        <v>0</v>
      </c>
      <c r="Q63" s="10">
        <v>90</v>
      </c>
      <c r="R63" s="10">
        <v>56.3</v>
      </c>
      <c r="S63" s="10">
        <v>41.3</v>
      </c>
      <c r="T63" s="10">
        <v>15</v>
      </c>
      <c r="U63" s="10">
        <v>43.7</v>
      </c>
      <c r="V63" s="10">
        <v>0</v>
      </c>
    </row>
    <row xmlns:x14ac="http://schemas.microsoft.com/office/spreadsheetml/2009/9/ac" r="64" s="179" customFormat="true" ht="12" x14ac:dyDescent="0.2">
      <c r="A64" s="177" t="s">
        <v>175</v>
      </c>
      <c r="B64" s="10">
        <v>2019</v>
      </c>
      <c r="C64" s="178" t="s">
        <v>1</v>
      </c>
      <c r="D64" s="10">
        <v>858854.94215988158</v>
      </c>
      <c r="E64" s="10">
        <v>100</v>
      </c>
      <c r="F64" s="10">
        <v>96.875</v>
      </c>
      <c r="G64" s="10">
        <v>93.125</v>
      </c>
      <c r="H64" s="10">
        <v>3.75</v>
      </c>
      <c r="I64" s="10">
        <v>3.125</v>
      </c>
      <c r="J64" s="10">
        <v>0</v>
      </c>
      <c r="K64" s="10">
        <v>100</v>
      </c>
      <c r="L64" s="10">
        <v>93.75</v>
      </c>
      <c r="M64" s="10">
        <v>57.499999999999993</v>
      </c>
      <c r="N64" s="10">
        <v>36.250000000000007</v>
      </c>
      <c r="O64" s="10">
        <v>6.25</v>
      </c>
      <c r="P64" s="10">
        <v>0</v>
      </c>
      <c r="Q64" s="10">
        <v>90</v>
      </c>
      <c r="R64" s="10">
        <v>56.3</v>
      </c>
      <c r="S64" s="10">
        <v>41.3</v>
      </c>
      <c r="T64" s="10">
        <v>15</v>
      </c>
      <c r="U64" s="10">
        <v>43.7</v>
      </c>
      <c r="V64" s="10">
        <v>0</v>
      </c>
    </row>
    <row xmlns:x14ac="http://schemas.microsoft.com/office/spreadsheetml/2009/9/ac" r="65" s="179" customFormat="true" ht="12" x14ac:dyDescent="0.2">
      <c r="A65" s="177" t="s">
        <v>175</v>
      </c>
      <c r="B65" s="10">
        <v>2020</v>
      </c>
      <c r="C65" s="178" t="s">
        <v>1</v>
      </c>
      <c r="D65" s="10">
        <v>885567.5142829516</v>
      </c>
      <c r="E65" s="10">
        <v>100</v>
      </c>
      <c r="F65" s="10">
        <v>96.875</v>
      </c>
      <c r="G65" s="10">
        <v>93.125</v>
      </c>
      <c r="H65" s="10">
        <v>3.75</v>
      </c>
      <c r="I65" s="10">
        <v>3.125</v>
      </c>
      <c r="J65" s="10">
        <v>0</v>
      </c>
      <c r="K65" s="10">
        <v>100</v>
      </c>
      <c r="L65" s="10">
        <v>93.75</v>
      </c>
      <c r="M65" s="10">
        <v>57.499999999999993</v>
      </c>
      <c r="N65" s="10">
        <v>36.250000000000007</v>
      </c>
      <c r="O65" s="10">
        <v>6.25</v>
      </c>
      <c r="P65" s="10">
        <v>0</v>
      </c>
      <c r="Q65" s="10">
        <v>90</v>
      </c>
      <c r="R65" s="10">
        <v>56.3</v>
      </c>
      <c r="S65" s="10">
        <v>41.3</v>
      </c>
      <c r="T65" s="10">
        <v>15</v>
      </c>
      <c r="U65" s="10">
        <v>43.7</v>
      </c>
      <c r="V65" s="10">
        <v>0</v>
      </c>
    </row>
    <row xmlns:x14ac="http://schemas.microsoft.com/office/spreadsheetml/2009/9/ac" r="66" s="179" customFormat="true" ht="12" x14ac:dyDescent="0.2">
      <c r="A66" s="177" t="s">
        <v>175</v>
      </c>
      <c r="B66" s="10">
        <v>2021</v>
      </c>
      <c r="C66" s="178" t="s">
        <v>1</v>
      </c>
      <c r="D66" s="10">
        <v>912134.10137815471</v>
      </c>
      <c r="E66" s="10">
        <v>100</v>
      </c>
      <c r="F66" s="10">
        <v>96.875</v>
      </c>
      <c r="G66" s="10">
        <v>93.125</v>
      </c>
      <c r="H66" s="10">
        <v>3.75</v>
      </c>
      <c r="I66" s="10">
        <v>3.125</v>
      </c>
      <c r="J66" s="10">
        <v>0</v>
      </c>
      <c r="K66" s="10">
        <v>100</v>
      </c>
      <c r="L66" s="10">
        <v>93.75</v>
      </c>
      <c r="M66" s="10">
        <v>57.499999999999993</v>
      </c>
      <c r="N66" s="10">
        <v>36.250000000000007</v>
      </c>
      <c r="O66" s="10">
        <v>6.25</v>
      </c>
      <c r="P66" s="10">
        <v>0</v>
      </c>
      <c r="Q66" s="10">
        <v>90</v>
      </c>
      <c r="R66" s="10">
        <v>56.3</v>
      </c>
      <c r="S66" s="10">
        <v>41.3</v>
      </c>
      <c r="T66" s="10">
        <v>15</v>
      </c>
      <c r="U66" s="10">
        <v>43.7</v>
      </c>
      <c r="V66" s="10">
        <v>0</v>
      </c>
    </row>
    <row xmlns:x14ac="http://schemas.microsoft.com/office/spreadsheetml/2009/9/ac" r="67" s="179" customFormat="true" ht="12" x14ac:dyDescent="0.2">
      <c r="A67" s="177" t="s">
        <v>175</v>
      </c>
      <c r="B67" s="10">
        <v>2022</v>
      </c>
      <c r="C67" s="178" t="s">
        <v>1</v>
      </c>
      <c r="D67" s="10">
        <v>941202.08362453454</v>
      </c>
      <c r="E67" s="10">
        <v>100</v>
      </c>
      <c r="F67" s="10"/>
      <c r="G67" s="10"/>
      <c r="H67" s="10"/>
      <c r="I67" s="10"/>
      <c r="J67" s="10">
        <v>100</v>
      </c>
      <c r="K67" s="10">
        <v>100</v>
      </c>
      <c r="L67" s="10"/>
      <c r="M67" s="10"/>
      <c r="N67" s="10"/>
      <c r="O67" s="10"/>
      <c r="P67" s="10">
        <v>100</v>
      </c>
      <c r="Q67" s="10"/>
      <c r="R67" s="10"/>
      <c r="S67" s="10"/>
      <c r="T67" s="10"/>
      <c r="U67" s="10"/>
      <c r="V67" s="10">
        <v>100</v>
      </c>
    </row>
    <row xmlns:x14ac="http://schemas.microsoft.com/office/spreadsheetml/2009/9/ac" r="68" s="179" customFormat="true" ht="12" x14ac:dyDescent="0.2">
      <c r="A68" s="177" t="s">
        <v>175</v>
      </c>
      <c r="B68" s="10">
        <v>2023</v>
      </c>
      <c r="C68" s="178" t="s">
        <v>1</v>
      </c>
      <c r="D68" s="10">
        <v>907483.36930841464</v>
      </c>
      <c r="E68" s="10">
        <v>100</v>
      </c>
      <c r="F68" s="10"/>
      <c r="G68" s="10"/>
      <c r="H68" s="10"/>
      <c r="I68" s="10"/>
      <c r="J68" s="10">
        <v>100</v>
      </c>
      <c r="K68" s="10">
        <v>100</v>
      </c>
      <c r="L68" s="10"/>
      <c r="M68" s="10"/>
      <c r="N68" s="10"/>
      <c r="O68" s="10"/>
      <c r="P68" s="10">
        <v>100</v>
      </c>
      <c r="Q68" s="10"/>
      <c r="R68" s="10"/>
      <c r="S68" s="10"/>
      <c r="T68" s="10"/>
      <c r="U68" s="10"/>
      <c r="V68" s="10">
        <v>100</v>
      </c>
    </row>
    <row xmlns:x14ac="http://schemas.microsoft.com/office/spreadsheetml/2009/9/ac" r="69" s="179" customFormat="true" ht="12" x14ac:dyDescent="0.2">
      <c r="A69" s="177" t="s">
        <v>175</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175</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175</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175</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175</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175</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175</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175</v>
      </c>
      <c r="B76" s="10">
        <v>2000</v>
      </c>
      <c r="C76" s="178" t="s">
        <v>2</v>
      </c>
      <c r="D76" s="10">
        <v>1866737.9058116151</v>
      </c>
      <c r="E76" s="10">
        <v>100</v>
      </c>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175</v>
      </c>
      <c r="B77" s="10">
        <v>2001</v>
      </c>
      <c r="C77" s="178" t="s">
        <v>2</v>
      </c>
      <c r="D77" s="10">
        <v>1893518.638687039</v>
      </c>
      <c r="E77" s="10">
        <v>100</v>
      </c>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175</v>
      </c>
      <c r="B78" s="10">
        <v>2002</v>
      </c>
      <c r="C78" s="178" t="s">
        <v>2</v>
      </c>
      <c r="D78" s="10">
        <v>1918579.647408104</v>
      </c>
      <c r="E78" s="10">
        <v>100</v>
      </c>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175</v>
      </c>
      <c r="B79" s="10">
        <v>2003</v>
      </c>
      <c r="C79" s="178" t="s">
        <v>2</v>
      </c>
      <c r="D79" s="10">
        <v>1935120.6660435479</v>
      </c>
      <c r="E79" s="10">
        <v>100</v>
      </c>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175</v>
      </c>
      <c r="B80" s="10">
        <v>2004</v>
      </c>
      <c r="C80" s="178" t="s">
        <v>2</v>
      </c>
      <c r="D80" s="10">
        <v>1948093.614889984</v>
      </c>
      <c r="E80" s="10">
        <v>100</v>
      </c>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175</v>
      </c>
      <c r="B81" s="10">
        <v>2005</v>
      </c>
      <c r="C81" s="178" t="s">
        <v>2</v>
      </c>
      <c r="D81" s="10">
        <v>1954255.627613544</v>
      </c>
      <c r="E81" s="10">
        <v>100</v>
      </c>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175</v>
      </c>
      <c r="B82" s="10">
        <v>2006</v>
      </c>
      <c r="C82" s="178" t="s">
        <v>2</v>
      </c>
      <c r="D82" s="10">
        <v>1957139.0530832859</v>
      </c>
      <c r="E82" s="10">
        <v>100</v>
      </c>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175</v>
      </c>
      <c r="B83" s="10">
        <v>2007</v>
      </c>
      <c r="C83" s="178" t="s">
        <v>2</v>
      </c>
      <c r="D83" s="10">
        <v>1958046.2293862919</v>
      </c>
      <c r="E83" s="10">
        <v>100</v>
      </c>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175</v>
      </c>
      <c r="B84" s="10">
        <v>2008</v>
      </c>
      <c r="C84" s="178" t="s">
        <v>2</v>
      </c>
      <c r="D84" s="10">
        <v>1958338.2923144151</v>
      </c>
      <c r="E84" s="10">
        <v>100</v>
      </c>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175</v>
      </c>
      <c r="B85" s="10">
        <v>2009</v>
      </c>
      <c r="C85" s="178" t="s">
        <v>2</v>
      </c>
      <c r="D85" s="10">
        <v>1958188.760452366</v>
      </c>
      <c r="E85" s="10">
        <v>100</v>
      </c>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175</v>
      </c>
      <c r="B86" s="10">
        <v>2010</v>
      </c>
      <c r="C86" s="178" t="s">
        <v>2</v>
      </c>
      <c r="D86" s="10">
        <v>1963105.6289702989</v>
      </c>
      <c r="E86" s="10">
        <v>100</v>
      </c>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175</v>
      </c>
      <c r="B87" s="10">
        <v>2011</v>
      </c>
      <c r="C87" s="178" t="s">
        <v>2</v>
      </c>
      <c r="D87" s="10">
        <v>1976662.990202866</v>
      </c>
      <c r="E87" s="10">
        <v>100</v>
      </c>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175</v>
      </c>
      <c r="B88" s="10">
        <v>2012</v>
      </c>
      <c r="C88" s="178" t="s">
        <v>2</v>
      </c>
      <c r="D88" s="10">
        <v>1997707.1526250839</v>
      </c>
      <c r="E88" s="10">
        <v>100</v>
      </c>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175</v>
      </c>
      <c r="B89" s="10">
        <v>2013</v>
      </c>
      <c r="C89" s="178" t="s">
        <v>2</v>
      </c>
      <c r="D89" s="10">
        <v>2022216.8262749859</v>
      </c>
      <c r="E89" s="10">
        <v>100</v>
      </c>
      <c r="F89" s="10">
        <v>82.13000000000001</v>
      </c>
      <c r="G89" s="10">
        <v>73.488372093023258</v>
      </c>
      <c r="H89" s="10">
        <v>8.6416279069767512</v>
      </c>
      <c r="I89" s="10">
        <v>17.86999999999999</v>
      </c>
      <c r="J89" s="10">
        <v>0</v>
      </c>
      <c r="K89" s="10">
        <v>98.14</v>
      </c>
      <c r="L89" s="10">
        <v>78.2</v>
      </c>
      <c r="M89" s="10">
        <v>42.790697674418603</v>
      </c>
      <c r="N89" s="10">
        <v>35.4093023255814</v>
      </c>
      <c r="O89" s="10">
        <v>21.8</v>
      </c>
      <c r="P89" s="10">
        <v>0</v>
      </c>
      <c r="Q89" s="10">
        <v>83.255809999999997</v>
      </c>
      <c r="R89" s="10">
        <v>32.1</v>
      </c>
      <c r="S89" s="10">
        <v>20</v>
      </c>
      <c r="T89" s="10">
        <v>12.1</v>
      </c>
      <c r="U89" s="10">
        <v>67.900000000000006</v>
      </c>
      <c r="V89" s="10">
        <v>0</v>
      </c>
    </row>
    <row xmlns:x14ac="http://schemas.microsoft.com/office/spreadsheetml/2009/9/ac" r="90" s="179" customFormat="true" ht="12" x14ac:dyDescent="0.2">
      <c r="A90" s="177" t="s">
        <v>175</v>
      </c>
      <c r="B90" s="10">
        <v>2014</v>
      </c>
      <c r="C90" s="178" t="s">
        <v>2</v>
      </c>
      <c r="D90" s="10">
        <v>2052743.901732502</v>
      </c>
      <c r="E90" s="10">
        <v>100</v>
      </c>
      <c r="F90" s="10">
        <v>82.13000000000001</v>
      </c>
      <c r="G90" s="10">
        <v>73.488372093023258</v>
      </c>
      <c r="H90" s="10">
        <v>8.6416279069767512</v>
      </c>
      <c r="I90" s="10">
        <v>17.86999999999999</v>
      </c>
      <c r="J90" s="10">
        <v>0</v>
      </c>
      <c r="K90" s="10">
        <v>98.14</v>
      </c>
      <c r="L90" s="10">
        <v>78.2</v>
      </c>
      <c r="M90" s="10">
        <v>42.790697674418603</v>
      </c>
      <c r="N90" s="10">
        <v>35.4093023255814</v>
      </c>
      <c r="O90" s="10">
        <v>21.8</v>
      </c>
      <c r="P90" s="10">
        <v>0</v>
      </c>
      <c r="Q90" s="10">
        <v>83.255809999999997</v>
      </c>
      <c r="R90" s="10">
        <v>32.1</v>
      </c>
      <c r="S90" s="10">
        <v>20</v>
      </c>
      <c r="T90" s="10">
        <v>12.1</v>
      </c>
      <c r="U90" s="10">
        <v>67.900000000000006</v>
      </c>
      <c r="V90" s="10">
        <v>0</v>
      </c>
    </row>
    <row xmlns:x14ac="http://schemas.microsoft.com/office/spreadsheetml/2009/9/ac" r="91" s="179" customFormat="true" ht="12" x14ac:dyDescent="0.2">
      <c r="A91" s="177" t="s">
        <v>175</v>
      </c>
      <c r="B91" s="10">
        <v>2015</v>
      </c>
      <c r="C91" s="178" t="s">
        <v>2</v>
      </c>
      <c r="D91" s="10">
        <v>2093414.730790711</v>
      </c>
      <c r="E91" s="10">
        <v>100</v>
      </c>
      <c r="F91" s="10">
        <v>82.13000000000001</v>
      </c>
      <c r="G91" s="10">
        <v>73.488372093023258</v>
      </c>
      <c r="H91" s="10">
        <v>8.6416279069767512</v>
      </c>
      <c r="I91" s="10">
        <v>17.86999999999999</v>
      </c>
      <c r="J91" s="10">
        <v>0</v>
      </c>
      <c r="K91" s="10">
        <v>98.14</v>
      </c>
      <c r="L91" s="10">
        <v>78.2</v>
      </c>
      <c r="M91" s="10">
        <v>42.790697674418603</v>
      </c>
      <c r="N91" s="10">
        <v>35.4093023255814</v>
      </c>
      <c r="O91" s="10">
        <v>21.8</v>
      </c>
      <c r="P91" s="10">
        <v>0</v>
      </c>
      <c r="Q91" s="10">
        <v>83.255809999999997</v>
      </c>
      <c r="R91" s="10">
        <v>32.1</v>
      </c>
      <c r="S91" s="10">
        <v>20</v>
      </c>
      <c r="T91" s="10">
        <v>12.1</v>
      </c>
      <c r="U91" s="10">
        <v>67.900000000000006</v>
      </c>
      <c r="V91" s="10">
        <v>0</v>
      </c>
    </row>
    <row xmlns:x14ac="http://schemas.microsoft.com/office/spreadsheetml/2009/9/ac" r="92" s="179" customFormat="true" ht="12" x14ac:dyDescent="0.2">
      <c r="A92" s="177" t="s">
        <v>175</v>
      </c>
      <c r="B92" s="10">
        <v>2016</v>
      </c>
      <c r="C92" s="178" t="s">
        <v>2</v>
      </c>
      <c r="D92" s="10">
        <v>2137374.2844443889</v>
      </c>
      <c r="E92" s="10">
        <v>100</v>
      </c>
      <c r="F92" s="10">
        <v>82.13000000000001</v>
      </c>
      <c r="G92" s="10">
        <v>73.488372093023258</v>
      </c>
      <c r="H92" s="10">
        <v>8.6416279069767512</v>
      </c>
      <c r="I92" s="10">
        <v>17.86999999999999</v>
      </c>
      <c r="J92" s="10">
        <v>0</v>
      </c>
      <c r="K92" s="10">
        <v>98.14</v>
      </c>
      <c r="L92" s="10">
        <v>78.2</v>
      </c>
      <c r="M92" s="10">
        <v>42.790697674418603</v>
      </c>
      <c r="N92" s="10">
        <v>35.4093023255814</v>
      </c>
      <c r="O92" s="10">
        <v>21.8</v>
      </c>
      <c r="P92" s="10">
        <v>0</v>
      </c>
      <c r="Q92" s="10">
        <v>83.255809999999997</v>
      </c>
      <c r="R92" s="10">
        <v>32.1</v>
      </c>
      <c r="S92" s="10">
        <v>20</v>
      </c>
      <c r="T92" s="10">
        <v>12.1</v>
      </c>
      <c r="U92" s="10">
        <v>67.900000000000006</v>
      </c>
      <c r="V92" s="10">
        <v>0</v>
      </c>
    </row>
    <row xmlns:x14ac="http://schemas.microsoft.com/office/spreadsheetml/2009/9/ac" r="93" s="179" customFormat="true" ht="12" x14ac:dyDescent="0.2">
      <c r="A93" s="177" t="s">
        <v>175</v>
      </c>
      <c r="B93" s="10">
        <v>2017</v>
      </c>
      <c r="C93" s="178" t="s">
        <v>2</v>
      </c>
      <c r="D93" s="10">
        <v>2183059.2954073912</v>
      </c>
      <c r="E93" s="10">
        <v>100</v>
      </c>
      <c r="F93" s="10">
        <v>82.13000000000001</v>
      </c>
      <c r="G93" s="10">
        <v>73.488372093023258</v>
      </c>
      <c r="H93" s="10">
        <v>8.6416279069767512</v>
      </c>
      <c r="I93" s="10">
        <v>17.86999999999999</v>
      </c>
      <c r="J93" s="10">
        <v>0</v>
      </c>
      <c r="K93" s="10">
        <v>98.14</v>
      </c>
      <c r="L93" s="10">
        <v>78.2</v>
      </c>
      <c r="M93" s="10">
        <v>42.790697674418603</v>
      </c>
      <c r="N93" s="10">
        <v>35.4093023255814</v>
      </c>
      <c r="O93" s="10">
        <v>21.8</v>
      </c>
      <c r="P93" s="10">
        <v>0</v>
      </c>
      <c r="Q93" s="10">
        <v>83.255809999999997</v>
      </c>
      <c r="R93" s="10">
        <v>32.1</v>
      </c>
      <c r="S93" s="10">
        <v>20</v>
      </c>
      <c r="T93" s="10">
        <v>12.1</v>
      </c>
      <c r="U93" s="10">
        <v>67.900000000000006</v>
      </c>
      <c r="V93" s="10">
        <v>0</v>
      </c>
    </row>
    <row xmlns:x14ac="http://schemas.microsoft.com/office/spreadsheetml/2009/9/ac" r="94" s="179" customFormat="true" ht="12" x14ac:dyDescent="0.2">
      <c r="A94" s="177" t="s">
        <v>175</v>
      </c>
      <c r="B94" s="10">
        <v>2018</v>
      </c>
      <c r="C94" s="178" t="s">
        <v>2</v>
      </c>
      <c r="D94" s="10">
        <v>2235555.0878845979</v>
      </c>
      <c r="E94" s="10">
        <v>100</v>
      </c>
      <c r="F94" s="10">
        <v>82.13000000000001</v>
      </c>
      <c r="G94" s="10">
        <v>73.488372093023258</v>
      </c>
      <c r="H94" s="10">
        <v>8.6416279069767512</v>
      </c>
      <c r="I94" s="10">
        <v>17.86999999999999</v>
      </c>
      <c r="J94" s="10">
        <v>0</v>
      </c>
      <c r="K94" s="10">
        <v>98.14</v>
      </c>
      <c r="L94" s="10">
        <v>78.2</v>
      </c>
      <c r="M94" s="10">
        <v>42.790697674418603</v>
      </c>
      <c r="N94" s="10">
        <v>35.4093023255814</v>
      </c>
      <c r="O94" s="10">
        <v>21.8</v>
      </c>
      <c r="P94" s="10">
        <v>0</v>
      </c>
      <c r="Q94" s="10">
        <v>83.255809999999997</v>
      </c>
      <c r="R94" s="10">
        <v>32.1</v>
      </c>
      <c r="S94" s="10">
        <v>20</v>
      </c>
      <c r="T94" s="10">
        <v>12.1</v>
      </c>
      <c r="U94" s="10">
        <v>67.900000000000006</v>
      </c>
      <c r="V94" s="10">
        <v>0</v>
      </c>
    </row>
    <row xmlns:x14ac="http://schemas.microsoft.com/office/spreadsheetml/2009/9/ac" r="95" s="179" customFormat="true" ht="12" x14ac:dyDescent="0.2">
      <c r="A95" s="177" t="s">
        <v>175</v>
      </c>
      <c r="B95" s="10">
        <v>2019</v>
      </c>
      <c r="C95" s="178" t="s">
        <v>2</v>
      </c>
      <c r="D95" s="10">
        <v>2286097.0578401191</v>
      </c>
      <c r="E95" s="10">
        <v>100</v>
      </c>
      <c r="F95" s="10">
        <v>82.13000000000001</v>
      </c>
      <c r="G95" s="10">
        <v>73.488372093023258</v>
      </c>
      <c r="H95" s="10">
        <v>8.6416279069767512</v>
      </c>
      <c r="I95" s="10">
        <v>17.86999999999999</v>
      </c>
      <c r="J95" s="10">
        <v>0</v>
      </c>
      <c r="K95" s="10">
        <v>98.14</v>
      </c>
      <c r="L95" s="10">
        <v>78.2</v>
      </c>
      <c r="M95" s="10">
        <v>42.790697674418603</v>
      </c>
      <c r="N95" s="10">
        <v>35.4093023255814</v>
      </c>
      <c r="O95" s="10">
        <v>21.8</v>
      </c>
      <c r="P95" s="10">
        <v>0</v>
      </c>
      <c r="Q95" s="10">
        <v>83.255809999999997</v>
      </c>
      <c r="R95" s="10">
        <v>32.1</v>
      </c>
      <c r="S95" s="10">
        <v>20</v>
      </c>
      <c r="T95" s="10">
        <v>12.1</v>
      </c>
      <c r="U95" s="10">
        <v>67.900000000000006</v>
      </c>
      <c r="V95" s="10">
        <v>0</v>
      </c>
    </row>
    <row xmlns:x14ac="http://schemas.microsoft.com/office/spreadsheetml/2009/9/ac" r="96" s="179" customFormat="true" ht="12" x14ac:dyDescent="0.2">
      <c r="A96" s="177" t="s">
        <v>175</v>
      </c>
      <c r="B96" s="10">
        <v>2020</v>
      </c>
      <c r="C96" s="178" t="s">
        <v>2</v>
      </c>
      <c r="D96" s="10">
        <v>2333975.4857170489</v>
      </c>
      <c r="E96" s="10">
        <v>100</v>
      </c>
      <c r="F96" s="10">
        <v>82.13000000000001</v>
      </c>
      <c r="G96" s="10">
        <v>73.488372093023258</v>
      </c>
      <c r="H96" s="10">
        <v>8.6416279069767512</v>
      </c>
      <c r="I96" s="10">
        <v>17.86999999999999</v>
      </c>
      <c r="J96" s="10">
        <v>0</v>
      </c>
      <c r="K96" s="10">
        <v>98.14</v>
      </c>
      <c r="L96" s="10">
        <v>78.2</v>
      </c>
      <c r="M96" s="10">
        <v>42.790697674418603</v>
      </c>
      <c r="N96" s="10">
        <v>35.4093023255814</v>
      </c>
      <c r="O96" s="10">
        <v>21.8</v>
      </c>
      <c r="P96" s="10">
        <v>0</v>
      </c>
      <c r="Q96" s="10">
        <v>83.255809999999997</v>
      </c>
      <c r="R96" s="10">
        <v>32.1</v>
      </c>
      <c r="S96" s="10">
        <v>20</v>
      </c>
      <c r="T96" s="10">
        <v>12.1</v>
      </c>
      <c r="U96" s="10">
        <v>67.900000000000006</v>
      </c>
      <c r="V96" s="10">
        <v>0</v>
      </c>
    </row>
    <row xmlns:x14ac="http://schemas.microsoft.com/office/spreadsheetml/2009/9/ac" r="97" s="179" customFormat="true" ht="12" x14ac:dyDescent="0.2">
      <c r="A97" s="177" t="s">
        <v>175</v>
      </c>
      <c r="B97" s="10">
        <v>2021</v>
      </c>
      <c r="C97" s="178" t="s">
        <v>2</v>
      </c>
      <c r="D97" s="10">
        <v>2377680.8986218451</v>
      </c>
      <c r="E97" s="10">
        <v>100</v>
      </c>
      <c r="F97" s="10">
        <v>82.13000000000001</v>
      </c>
      <c r="G97" s="10">
        <v>73.488372093023258</v>
      </c>
      <c r="H97" s="10">
        <v>8.6416279069767512</v>
      </c>
      <c r="I97" s="10">
        <v>17.86999999999999</v>
      </c>
      <c r="J97" s="10">
        <v>0</v>
      </c>
      <c r="K97" s="10">
        <v>98.14</v>
      </c>
      <c r="L97" s="10">
        <v>78.2</v>
      </c>
      <c r="M97" s="10">
        <v>42.790697674418603</v>
      </c>
      <c r="N97" s="10">
        <v>35.4093023255814</v>
      </c>
      <c r="O97" s="10">
        <v>21.8</v>
      </c>
      <c r="P97" s="10">
        <v>0</v>
      </c>
      <c r="Q97" s="10">
        <v>83.255809999999997</v>
      </c>
      <c r="R97" s="10">
        <v>32.1</v>
      </c>
      <c r="S97" s="10">
        <v>20</v>
      </c>
      <c r="T97" s="10">
        <v>12.1</v>
      </c>
      <c r="U97" s="10">
        <v>67.900000000000006</v>
      </c>
      <c r="V97" s="10">
        <v>0</v>
      </c>
    </row>
    <row xmlns:x14ac="http://schemas.microsoft.com/office/spreadsheetml/2009/9/ac" r="98" s="179" customFormat="true" ht="12" x14ac:dyDescent="0.2">
      <c r="A98" s="177" t="s">
        <v>175</v>
      </c>
      <c r="B98" s="10">
        <v>2022</v>
      </c>
      <c r="C98" s="178" t="s">
        <v>2</v>
      </c>
      <c r="D98" s="10">
        <v>2424079.9163754652</v>
      </c>
      <c r="E98" s="10">
        <v>100</v>
      </c>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175</v>
      </c>
      <c r="B99" s="10">
        <v>2023</v>
      </c>
      <c r="C99" s="178" t="s">
        <v>2</v>
      </c>
      <c r="D99" s="10">
        <v>2306667.6306915861</v>
      </c>
      <c r="E99" s="10">
        <v>100</v>
      </c>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175</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175</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175</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175</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175</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175</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175</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175</v>
      </c>
      <c r="B107" s="10">
        <v>2000</v>
      </c>
      <c r="C107" s="178" t="s">
        <v>16</v>
      </c>
      <c r="D107" s="10">
        <v>717142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175</v>
      </c>
      <c r="B108" s="10">
        <v>2001</v>
      </c>
      <c r="C108" s="178" t="s">
        <v>16</v>
      </c>
      <c r="D108" s="10">
        <v>717407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175</v>
      </c>
      <c r="B109" s="10">
        <v>2002</v>
      </c>
      <c r="C109" s="178" t="s">
        <v>16</v>
      </c>
      <c r="D109" s="10">
        <v>715336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175</v>
      </c>
      <c r="B110" s="10">
        <v>2003</v>
      </c>
      <c r="C110" s="180" t="s">
        <v>16</v>
      </c>
      <c r="D110" s="10">
        <v>709035</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175</v>
      </c>
      <c r="B111" s="10">
        <v>2004</v>
      </c>
      <c r="C111" s="180" t="s">
        <v>16</v>
      </c>
      <c r="D111" s="10">
        <v>716384</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175</v>
      </c>
      <c r="B112" s="10">
        <v>2005</v>
      </c>
      <c r="C112" s="180" t="s">
        <v>16</v>
      </c>
      <c r="D112" s="10">
        <v>724419</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175</v>
      </c>
      <c r="B113" s="10">
        <v>2006</v>
      </c>
      <c r="C113" s="180" t="s">
        <v>16</v>
      </c>
      <c r="D113" s="10">
        <v>727994</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175</v>
      </c>
      <c r="B114" s="10">
        <v>2007</v>
      </c>
      <c r="C114" s="180" t="s">
        <v>16</v>
      </c>
      <c r="D114" s="10">
        <v>732916</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175</v>
      </c>
      <c r="B115" s="10">
        <v>2008</v>
      </c>
      <c r="C115" s="180" t="s">
        <v>16</v>
      </c>
      <c r="D115" s="10">
        <v>733816</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175</v>
      </c>
      <c r="B116" s="10">
        <v>2009</v>
      </c>
      <c r="C116" s="182" t="s">
        <v>16</v>
      </c>
      <c r="D116" s="10">
        <v>736139</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175</v>
      </c>
      <c r="B117" s="10">
        <v>2010</v>
      </c>
      <c r="C117" s="182" t="s">
        <v>16</v>
      </c>
      <c r="D117" s="10">
        <v>743195</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175</v>
      </c>
      <c r="B118" s="10">
        <v>2011</v>
      </c>
      <c r="C118" s="182" t="s">
        <v>16</v>
      </c>
      <c r="D118" s="10">
        <v>758885</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175</v>
      </c>
      <c r="B119" s="10">
        <v>2012</v>
      </c>
      <c r="C119" s="182" t="s">
        <v>16</v>
      </c>
      <c r="D119" s="10">
        <v>781165</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175</v>
      </c>
      <c r="B120" s="10">
        <v>2013</v>
      </c>
      <c r="C120" s="182" t="s">
        <v>16</v>
      </c>
      <c r="D120" s="10">
        <v>812122</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175</v>
      </c>
      <c r="B121" s="10">
        <v>2014</v>
      </c>
      <c r="C121" s="182" t="s">
        <v>16</v>
      </c>
      <c r="D121" s="10">
        <v>847765</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175</v>
      </c>
      <c r="B122" s="10">
        <v>2015</v>
      </c>
      <c r="C122" s="182" t="s">
        <v>16</v>
      </c>
      <c r="D122" s="10">
        <v>883653</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175</v>
      </c>
      <c r="B123" s="10">
        <v>2016</v>
      </c>
      <c r="C123" s="182" t="s">
        <v>16</v>
      </c>
      <c r="D123" s="10">
        <v>915093</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175</v>
      </c>
      <c r="B124" s="10">
        <v>2017</v>
      </c>
      <c r="C124" s="182" t="s">
        <v>16</v>
      </c>
      <c r="D124" s="10">
        <v>942973</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175</v>
      </c>
      <c r="B125" s="10">
        <v>2018</v>
      </c>
      <c r="C125" s="182" t="s">
        <v>16</v>
      </c>
      <c r="D125" s="10">
        <v>968278</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175</v>
      </c>
      <c r="B126" s="10">
        <v>2019</v>
      </c>
      <c r="C126" s="182" t="s">
        <v>16</v>
      </c>
      <c r="D126" s="10">
        <v>991295</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175</v>
      </c>
      <c r="B127" s="10">
        <v>2020</v>
      </c>
      <c r="C127" s="182" t="s">
        <v>16</v>
      </c>
      <c r="D127" s="10">
        <v>1007454</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175</v>
      </c>
      <c r="B128" s="10">
        <v>2021</v>
      </c>
      <c r="C128" s="182" t="s">
        <v>16</v>
      </c>
      <c r="D128" s="10">
        <v>1011705</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175</v>
      </c>
      <c r="B129" s="10">
        <v>2022</v>
      </c>
      <c r="C129" s="182" t="s">
        <v>16</v>
      </c>
      <c r="D129" s="10">
        <v>1012933</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175</v>
      </c>
      <c r="B130" s="10">
        <v>2023</v>
      </c>
      <c r="C130" s="182" t="s">
        <v>16</v>
      </c>
      <c r="D130" s="10">
        <v>1014482</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175</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175</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175</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175</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175</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175</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175</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175</v>
      </c>
      <c r="B138" s="10">
        <v>2000</v>
      </c>
      <c r="C138" s="182" t="s">
        <v>17</v>
      </c>
      <c r="D138" s="10">
        <v>716104</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175</v>
      </c>
      <c r="B139" s="10">
        <v>2001</v>
      </c>
      <c r="C139" s="182" t="s">
        <v>17</v>
      </c>
      <c r="D139" s="10">
        <v>710368</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175</v>
      </c>
      <c r="B140" s="10">
        <v>2002</v>
      </c>
      <c r="C140" s="182" t="s">
        <v>17</v>
      </c>
      <c r="D140" s="10">
        <v>708489</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175</v>
      </c>
      <c r="B141" s="10">
        <v>2003</v>
      </c>
      <c r="C141" s="182" t="s">
        <v>17</v>
      </c>
      <c r="D141" s="10">
        <v>710056</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175</v>
      </c>
      <c r="B142" s="10">
        <v>2004</v>
      </c>
      <c r="C142" s="182" t="s">
        <v>17</v>
      </c>
      <c r="D142" s="10">
        <v>708576</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175</v>
      </c>
      <c r="B143" s="10">
        <v>2005</v>
      </c>
      <c r="C143" s="182" t="s">
        <v>17</v>
      </c>
      <c r="D143" s="10">
        <v>707755</v>
      </c>
      <c r="E143" s="10"/>
      <c r="F143" s="10"/>
      <c r="G143" s="10"/>
      <c r="H143" s="10"/>
      <c r="I143" s="10"/>
      <c r="J143" s="10">
        <v>100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175</v>
      </c>
      <c r="B144" s="10">
        <v>2006</v>
      </c>
      <c r="C144" s="182" t="s">
        <v>17</v>
      </c>
      <c r="D144" s="10">
        <v>705038</v>
      </c>
      <c r="E144" s="10"/>
      <c r="F144" s="10"/>
      <c r="G144" s="10"/>
      <c r="H144" s="10"/>
      <c r="I144" s="10"/>
      <c r="J144" s="10">
        <v>100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175</v>
      </c>
      <c r="B145" s="10">
        <v>2007</v>
      </c>
      <c r="C145" s="182" t="s">
        <v>17</v>
      </c>
      <c r="D145" s="10">
        <v>697990</v>
      </c>
      <c r="E145" s="10"/>
      <c r="F145" s="10"/>
      <c r="G145" s="10"/>
      <c r="H145" s="10"/>
      <c r="I145" s="10"/>
      <c r="J145" s="10">
        <v>100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175</v>
      </c>
      <c r="B146" s="10">
        <v>2008</v>
      </c>
      <c r="C146" s="182" t="s">
        <v>17</v>
      </c>
      <c r="D146" s="10">
        <v>704513</v>
      </c>
      <c r="E146" s="10"/>
      <c r="F146" s="10"/>
      <c r="G146" s="10"/>
      <c r="H146" s="10"/>
      <c r="I146" s="10"/>
      <c r="J146" s="10">
        <v>100</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175</v>
      </c>
      <c r="B147" s="10">
        <v>2009</v>
      </c>
      <c r="C147" s="182" t="s">
        <v>17</v>
      </c>
      <c r="D147" s="10">
        <v>711783</v>
      </c>
      <c r="E147" s="10"/>
      <c r="F147" s="10"/>
      <c r="G147" s="10"/>
      <c r="H147" s="10"/>
      <c r="I147" s="10"/>
      <c r="J147" s="10">
        <v>100</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175</v>
      </c>
      <c r="B148" s="10">
        <v>2010</v>
      </c>
      <c r="C148" s="182" t="s">
        <v>17</v>
      </c>
      <c r="D148" s="10">
        <v>714691</v>
      </c>
      <c r="E148" s="10"/>
      <c r="F148" s="10"/>
      <c r="G148" s="10"/>
      <c r="H148" s="10"/>
      <c r="I148" s="10"/>
      <c r="J148" s="10">
        <v>100</v>
      </c>
      <c r="K148" s="10"/>
      <c r="L148" s="10"/>
      <c r="M148" s="10"/>
      <c r="N148" s="10"/>
      <c r="O148" s="10"/>
      <c r="P148" s="10">
        <v>100</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175</v>
      </c>
      <c r="B149" s="10">
        <v>2011</v>
      </c>
      <c r="C149" s="182" t="s">
        <v>17</v>
      </c>
      <c r="D149" s="10">
        <v>719354</v>
      </c>
      <c r="E149" s="10"/>
      <c r="F149" s="10"/>
      <c r="G149" s="10"/>
      <c r="H149" s="10"/>
      <c r="I149" s="10"/>
      <c r="J149" s="10">
        <v>100</v>
      </c>
      <c r="K149" s="10"/>
      <c r="L149" s="10"/>
      <c r="M149" s="10"/>
      <c r="N149" s="10"/>
      <c r="O149" s="10"/>
      <c r="P149" s="10">
        <v>100</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175</v>
      </c>
      <c r="B150" s="10">
        <v>2012</v>
      </c>
      <c r="C150" s="182" t="s">
        <v>17</v>
      </c>
      <c r="D150" s="10">
        <v>720539</v>
      </c>
      <c r="E150" s="10"/>
      <c r="F150" s="10"/>
      <c r="G150" s="10"/>
      <c r="H150" s="10"/>
      <c r="I150" s="10"/>
      <c r="J150" s="10">
        <v>100</v>
      </c>
      <c r="K150" s="10"/>
      <c r="L150" s="10"/>
      <c r="M150" s="10"/>
      <c r="N150" s="10"/>
      <c r="O150" s="10"/>
      <c r="P150" s="10">
        <v>100</v>
      </c>
      <c r="Q150" s="10"/>
      <c r="R150" s="10"/>
      <c r="S150" s="10"/>
      <c r="T150" s="10"/>
      <c r="U150" s="10"/>
      <c r="V150" s="10">
        <v>100</v>
      </c>
      <c r="W150" s="182"/>
      <c r="X150" s="182"/>
      <c r="Y150" s="182"/>
      <c r="Z150" s="182"/>
      <c r="AA150" s="182"/>
      <c r="AB150" s="182"/>
      <c r="AC150" s="182"/>
      <c r="AD150" s="182"/>
    </row>
    <row xmlns:x14ac="http://schemas.microsoft.com/office/spreadsheetml/2009/9/ac" r="151" s="179" customFormat="true" ht="12" x14ac:dyDescent="0.2">
      <c r="A151" s="182" t="s">
        <v>175</v>
      </c>
      <c r="B151" s="10">
        <v>2013</v>
      </c>
      <c r="C151" s="182" t="s">
        <v>17</v>
      </c>
      <c r="D151" s="10">
        <v>723594</v>
      </c>
      <c r="E151" s="10"/>
      <c r="F151" s="10"/>
      <c r="G151" s="10"/>
      <c r="H151" s="10"/>
      <c r="I151" s="10"/>
      <c r="J151" s="10">
        <v>100</v>
      </c>
      <c r="K151" s="10"/>
      <c r="L151" s="10"/>
      <c r="M151" s="10"/>
      <c r="N151" s="10"/>
      <c r="O151" s="10"/>
      <c r="P151" s="10">
        <v>100</v>
      </c>
      <c r="Q151" s="10"/>
      <c r="R151" s="10"/>
      <c r="S151" s="10"/>
      <c r="T151" s="10"/>
      <c r="U151" s="10"/>
      <c r="V151" s="10">
        <v>100</v>
      </c>
      <c r="W151" s="182"/>
      <c r="X151" s="182"/>
      <c r="Y151" s="182"/>
      <c r="Z151" s="182"/>
      <c r="AA151" s="182"/>
      <c r="AB151" s="182"/>
      <c r="AC151" s="182"/>
      <c r="AD151" s="182"/>
    </row>
    <row xmlns:x14ac="http://schemas.microsoft.com/office/spreadsheetml/2009/9/ac" r="152" s="179" customFormat="true" ht="12" x14ac:dyDescent="0.2">
      <c r="A152" s="182" t="s">
        <v>175</v>
      </c>
      <c r="B152" s="10">
        <v>2014</v>
      </c>
      <c r="C152" s="182" t="s">
        <v>17</v>
      </c>
      <c r="D152" s="10">
        <v>731752</v>
      </c>
      <c r="E152" s="10"/>
      <c r="F152" s="10"/>
      <c r="G152" s="10"/>
      <c r="H152" s="10"/>
      <c r="I152" s="10"/>
      <c r="J152" s="10">
        <v>100</v>
      </c>
      <c r="K152" s="10"/>
      <c r="L152" s="10"/>
      <c r="M152" s="10"/>
      <c r="N152" s="10"/>
      <c r="O152" s="10"/>
      <c r="P152" s="10">
        <v>100</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175</v>
      </c>
      <c r="B153" s="10">
        <v>2015</v>
      </c>
      <c r="C153" s="182" t="s">
        <v>17</v>
      </c>
      <c r="D153" s="10">
        <v>748538</v>
      </c>
      <c r="E153" s="10"/>
      <c r="F153" s="10"/>
      <c r="G153" s="10"/>
      <c r="H153" s="10"/>
      <c r="I153" s="10"/>
      <c r="J153" s="10">
        <v>100</v>
      </c>
      <c r="K153" s="10"/>
      <c r="L153" s="10"/>
      <c r="M153" s="10"/>
      <c r="N153" s="10"/>
      <c r="O153" s="10"/>
      <c r="P153" s="10">
        <v>100</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175</v>
      </c>
      <c r="B154" s="10">
        <v>2016</v>
      </c>
      <c r="C154" s="182" t="s">
        <v>17</v>
      </c>
      <c r="D154" s="10">
        <v>771880</v>
      </c>
      <c r="E154" s="10"/>
      <c r="F154" s="10"/>
      <c r="G154" s="10"/>
      <c r="H154" s="10"/>
      <c r="I154" s="10"/>
      <c r="J154" s="10">
        <v>100</v>
      </c>
      <c r="K154" s="10"/>
      <c r="L154" s="10"/>
      <c r="M154" s="10"/>
      <c r="N154" s="10"/>
      <c r="O154" s="10"/>
      <c r="P154" s="10">
        <v>100</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175</v>
      </c>
      <c r="B155" s="10">
        <v>2017</v>
      </c>
      <c r="C155" s="182" t="s">
        <v>17</v>
      </c>
      <c r="D155" s="10">
        <v>803894</v>
      </c>
      <c r="E155" s="10"/>
      <c r="F155" s="10"/>
      <c r="G155" s="10"/>
      <c r="H155" s="10"/>
      <c r="I155" s="10"/>
      <c r="J155" s="10">
        <v>100</v>
      </c>
      <c r="K155" s="10"/>
      <c r="L155" s="10"/>
      <c r="M155" s="10"/>
      <c r="N155" s="10"/>
      <c r="O155" s="10"/>
      <c r="P155" s="10">
        <v>100</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175</v>
      </c>
      <c r="B156" s="10">
        <v>2018</v>
      </c>
      <c r="C156" s="182" t="s">
        <v>17</v>
      </c>
      <c r="D156" s="10">
        <v>840590</v>
      </c>
      <c r="E156" s="10"/>
      <c r="F156" s="10"/>
      <c r="G156" s="10"/>
      <c r="H156" s="10"/>
      <c r="I156" s="10"/>
      <c r="J156" s="10">
        <v>100</v>
      </c>
      <c r="K156" s="10"/>
      <c r="L156" s="10"/>
      <c r="M156" s="10"/>
      <c r="N156" s="10"/>
      <c r="O156" s="10"/>
      <c r="P156" s="10">
        <v>100</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175</v>
      </c>
      <c r="B157" s="10">
        <v>2019</v>
      </c>
      <c r="C157" s="182" t="s">
        <v>17</v>
      </c>
      <c r="D157" s="10">
        <v>877517</v>
      </c>
      <c r="E157" s="10"/>
      <c r="F157" s="10"/>
      <c r="G157" s="10"/>
      <c r="H157" s="10"/>
      <c r="I157" s="10"/>
      <c r="J157" s="10">
        <v>100</v>
      </c>
      <c r="K157" s="10"/>
      <c r="L157" s="10"/>
      <c r="M157" s="10"/>
      <c r="N157" s="10"/>
      <c r="O157" s="10"/>
      <c r="P157" s="10">
        <v>100</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175</v>
      </c>
      <c r="B158" s="10">
        <v>2020</v>
      </c>
      <c r="C158" s="182" t="s">
        <v>17</v>
      </c>
      <c r="D158" s="10">
        <v>910010</v>
      </c>
      <c r="E158" s="10"/>
      <c r="F158" s="10"/>
      <c r="G158" s="10"/>
      <c r="H158" s="10"/>
      <c r="I158" s="10"/>
      <c r="J158" s="10">
        <v>100</v>
      </c>
      <c r="K158" s="10"/>
      <c r="L158" s="10"/>
      <c r="M158" s="10"/>
      <c r="N158" s="10"/>
      <c r="O158" s="10"/>
      <c r="P158" s="10">
        <v>100</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175</v>
      </c>
      <c r="B159" s="10">
        <v>2021</v>
      </c>
      <c r="C159" s="182" t="s">
        <v>17</v>
      </c>
      <c r="D159" s="10">
        <v>938987</v>
      </c>
      <c r="E159" s="10"/>
      <c r="F159" s="10"/>
      <c r="G159" s="10"/>
      <c r="H159" s="10"/>
      <c r="I159" s="10"/>
      <c r="J159" s="10">
        <v>100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175</v>
      </c>
      <c r="B160" s="10">
        <v>2022</v>
      </c>
      <c r="C160" s="182" t="s">
        <v>17</v>
      </c>
      <c r="D160" s="10">
        <v>965207</v>
      </c>
      <c r="E160" s="10"/>
      <c r="F160" s="10"/>
      <c r="G160" s="10"/>
      <c r="H160" s="10"/>
      <c r="I160" s="10"/>
      <c r="J160" s="10">
        <v>100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175</v>
      </c>
      <c r="B161" s="10">
        <v>2023</v>
      </c>
      <c r="C161" s="182" t="s">
        <v>17</v>
      </c>
      <c r="D161" s="10">
        <v>885392</v>
      </c>
      <c r="E161" s="10"/>
      <c r="F161" s="10"/>
      <c r="G161" s="10"/>
      <c r="H161" s="10"/>
      <c r="I161" s="10"/>
      <c r="J161" s="10">
        <v>100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175</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175</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175</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175</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175</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175</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175</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175</v>
      </c>
      <c r="B169" s="10">
        <v>2000</v>
      </c>
      <c r="C169" s="183" t="s">
        <v>18</v>
      </c>
      <c r="D169" s="10">
        <v>1106568</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175</v>
      </c>
      <c r="B170" s="10">
        <v>2001</v>
      </c>
      <c r="C170" s="183" t="s">
        <v>18</v>
      </c>
      <c r="D170" s="10">
        <v>1148546</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175</v>
      </c>
      <c r="B171" s="10">
        <v>2002</v>
      </c>
      <c r="C171" s="183" t="s">
        <v>18</v>
      </c>
      <c r="D171" s="10">
        <v>1186665</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175</v>
      </c>
      <c r="B172" s="10">
        <v>2003</v>
      </c>
      <c r="C172" s="183" t="s">
        <v>18</v>
      </c>
      <c r="D172" s="10">
        <v>1213977</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175</v>
      </c>
      <c r="B173" s="10">
        <v>2004</v>
      </c>
      <c r="C173" s="183" t="s">
        <v>18</v>
      </c>
      <c r="D173" s="10">
        <v>1225796</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175</v>
      </c>
      <c r="B174" s="10">
        <v>2005</v>
      </c>
      <c r="C174" s="183" t="s">
        <v>18</v>
      </c>
      <c r="D174" s="10">
        <v>1227039</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175</v>
      </c>
      <c r="B175" s="10">
        <v>2006</v>
      </c>
      <c r="C175" s="183" t="s">
        <v>18</v>
      </c>
      <c r="D175" s="10">
        <v>1230177</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175</v>
      </c>
      <c r="B176" s="10">
        <v>2007</v>
      </c>
      <c r="C176" s="183" t="s">
        <v>18</v>
      </c>
      <c r="D176" s="10">
        <v>1233610</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175</v>
      </c>
      <c r="B177" s="10">
        <v>2008</v>
      </c>
      <c r="C177" s="183" t="s">
        <v>18</v>
      </c>
      <c r="D177" s="10">
        <v>1226657</v>
      </c>
      <c r="E177" s="10"/>
      <c r="F177" s="10"/>
      <c r="G177" s="10"/>
      <c r="H177" s="10"/>
      <c r="I177" s="10"/>
      <c r="J177" s="10">
        <v>100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175</v>
      </c>
      <c r="B178" s="10">
        <v>2009</v>
      </c>
      <c r="C178" s="183" t="s">
        <v>18</v>
      </c>
      <c r="D178" s="10">
        <v>1216933</v>
      </c>
      <c r="E178" s="10"/>
      <c r="F178" s="10"/>
      <c r="G178" s="10"/>
      <c r="H178" s="10"/>
      <c r="I178" s="10"/>
      <c r="J178" s="10">
        <v>100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175</v>
      </c>
      <c r="B179" s="10">
        <v>2010</v>
      </c>
      <c r="C179" s="183" t="s">
        <v>18</v>
      </c>
      <c r="D179" s="10">
        <v>1213733</v>
      </c>
      <c r="E179" s="10"/>
      <c r="F179" s="10"/>
      <c r="G179" s="10"/>
      <c r="H179" s="10"/>
      <c r="I179" s="10"/>
      <c r="J179" s="10">
        <v>100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175</v>
      </c>
      <c r="B180" s="10">
        <v>2011</v>
      </c>
      <c r="C180" s="183" t="s">
        <v>18</v>
      </c>
      <c r="D180" s="10">
        <v>1211867</v>
      </c>
      <c r="E180" s="10"/>
      <c r="F180" s="10"/>
      <c r="G180" s="10"/>
      <c r="H180" s="10"/>
      <c r="I180" s="10"/>
      <c r="J180" s="10">
        <v>100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175</v>
      </c>
      <c r="B181" s="10">
        <v>2012</v>
      </c>
      <c r="C181" s="183" t="s">
        <v>18</v>
      </c>
      <c r="D181" s="10">
        <v>1217930</v>
      </c>
      <c r="E181" s="10"/>
      <c r="F181" s="10"/>
      <c r="G181" s="10"/>
      <c r="H181" s="10"/>
      <c r="I181" s="10"/>
      <c r="J181" s="10">
        <v>100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175</v>
      </c>
      <c r="B182" s="10">
        <v>2013</v>
      </c>
      <c r="C182" s="183" t="s">
        <v>18</v>
      </c>
      <c r="D182" s="10">
        <v>1218935</v>
      </c>
      <c r="E182" s="10"/>
      <c r="F182" s="10"/>
      <c r="G182" s="10"/>
      <c r="H182" s="10"/>
      <c r="I182" s="10"/>
      <c r="J182" s="10">
        <v>100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175</v>
      </c>
      <c r="B183" s="10">
        <v>2014</v>
      </c>
      <c r="C183" s="183" t="s">
        <v>18</v>
      </c>
      <c r="D183" s="10">
        <v>1219234</v>
      </c>
      <c r="E183" s="10"/>
      <c r="F183" s="10"/>
      <c r="G183" s="10"/>
      <c r="H183" s="10"/>
      <c r="I183" s="10"/>
      <c r="J183" s="10">
        <v>100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175</v>
      </c>
      <c r="B184" s="10">
        <v>2015</v>
      </c>
      <c r="C184" s="183" t="s">
        <v>18</v>
      </c>
      <c r="D184" s="10">
        <v>1225401</v>
      </c>
      <c r="E184" s="10"/>
      <c r="F184" s="10"/>
      <c r="G184" s="10"/>
      <c r="H184" s="10"/>
      <c r="I184" s="10"/>
      <c r="J184" s="10">
        <v>100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175</v>
      </c>
      <c r="B185" s="10">
        <v>2016</v>
      </c>
      <c r="C185" s="183" t="s">
        <v>18</v>
      </c>
      <c r="D185" s="10">
        <v>1234973</v>
      </c>
      <c r="E185" s="10"/>
      <c r="F185" s="10"/>
      <c r="G185" s="10"/>
      <c r="H185" s="10"/>
      <c r="I185" s="10"/>
      <c r="J185" s="10">
        <v>100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175</v>
      </c>
      <c r="B186" s="10">
        <v>2017</v>
      </c>
      <c r="C186" s="183" t="s">
        <v>18</v>
      </c>
      <c r="D186" s="10">
        <v>1242888</v>
      </c>
      <c r="E186" s="10"/>
      <c r="F186" s="10"/>
      <c r="G186" s="10"/>
      <c r="H186" s="10"/>
      <c r="I186" s="10"/>
      <c r="J186" s="10">
        <v>100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175</v>
      </c>
      <c r="B187" s="10">
        <v>2018</v>
      </c>
      <c r="C187" s="183" t="s">
        <v>18</v>
      </c>
      <c r="D187" s="10">
        <v>1259168</v>
      </c>
      <c r="E187" s="10"/>
      <c r="F187" s="10"/>
      <c r="G187" s="10"/>
      <c r="H187" s="10"/>
      <c r="I187" s="10"/>
      <c r="J187" s="10">
        <v>100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175</v>
      </c>
      <c r="B188" s="10">
        <v>2019</v>
      </c>
      <c r="C188" s="183" t="s">
        <v>18</v>
      </c>
      <c r="D188" s="10">
        <v>1276140</v>
      </c>
      <c r="E188" s="10"/>
      <c r="F188" s="10"/>
      <c r="G188" s="10"/>
      <c r="H188" s="10"/>
      <c r="I188" s="10"/>
      <c r="J188" s="10">
        <v>100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175</v>
      </c>
      <c r="B189" s="10">
        <v>2020</v>
      </c>
      <c r="C189" s="183" t="s">
        <v>18</v>
      </c>
      <c r="D189" s="10">
        <v>1302079</v>
      </c>
      <c r="E189" s="10"/>
      <c r="F189" s="10"/>
      <c r="G189" s="10"/>
      <c r="H189" s="10"/>
      <c r="I189" s="10"/>
      <c r="J189" s="10">
        <v>100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175</v>
      </c>
      <c r="B190" s="10">
        <v>2021</v>
      </c>
      <c r="C190" s="183" t="s">
        <v>18</v>
      </c>
      <c r="D190" s="10">
        <v>1339123</v>
      </c>
      <c r="E190" s="10"/>
      <c r="F190" s="10"/>
      <c r="G190" s="10"/>
      <c r="H190" s="10"/>
      <c r="I190" s="10"/>
      <c r="J190" s="10">
        <v>100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175</v>
      </c>
      <c r="B191" s="10">
        <v>2022</v>
      </c>
      <c r="C191" s="183" t="s">
        <v>18</v>
      </c>
      <c r="D191" s="10">
        <v>1387142</v>
      </c>
      <c r="E191" s="10"/>
      <c r="F191" s="10"/>
      <c r="G191" s="10"/>
      <c r="H191" s="10"/>
      <c r="I191" s="10"/>
      <c r="J191" s="10">
        <v>100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175</v>
      </c>
      <c r="B192" s="10">
        <v>2023</v>
      </c>
      <c r="C192" s="183" t="s">
        <v>18</v>
      </c>
      <c r="D192" s="10">
        <v>1314277</v>
      </c>
      <c r="E192" s="10"/>
      <c r="F192" s="10"/>
      <c r="G192" s="10"/>
      <c r="H192" s="10"/>
      <c r="I192" s="10"/>
      <c r="J192" s="10">
        <v>100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175</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175</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175</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175</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175</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175</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175</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2339A-D333-4D87-B100-6D6A8F985CA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48" t="s">
        <v>257</v>
      </c>
      <c r="B1" s="549"/>
      <c r="C1" s="549"/>
      <c r="D1" s="549"/>
      <c r="E1" s="550" t="s">
        <v>52</v>
      </c>
      <c r="F1" s="551"/>
      <c r="G1" s="551"/>
      <c r="H1" s="551"/>
      <c r="I1" s="552"/>
      <c r="J1" s="553" t="s">
        <v>10</v>
      </c>
      <c r="K1" s="553"/>
      <c r="L1" s="553"/>
      <c r="M1" s="553"/>
      <c r="N1" s="553"/>
      <c r="O1" s="554" t="s">
        <v>11</v>
      </c>
      <c r="P1" s="555"/>
      <c r="Q1" s="555"/>
      <c r="R1" s="555"/>
      <c r="S1" s="556"/>
    </row>
    <row xmlns:x14ac="http://schemas.microsoft.com/office/spreadsheetml/2009/9/ac" r="2" x14ac:dyDescent="0.2">
      <c r="A2" s="549"/>
      <c r="B2" s="549"/>
      <c r="C2" s="549"/>
      <c r="D2" s="549"/>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203</v>
      </c>
      <c r="E3" s="203" t="s">
        <v>25</v>
      </c>
      <c r="F3" s="204" t="s">
        <v>19</v>
      </c>
      <c r="G3" s="228" t="s">
        <v>162</v>
      </c>
      <c r="H3" s="205" t="s">
        <v>171</v>
      </c>
      <c r="I3" s="229" t="s">
        <v>36</v>
      </c>
      <c r="J3" s="206" t="s">
        <v>25</v>
      </c>
      <c r="K3" s="207" t="s">
        <v>19</v>
      </c>
      <c r="L3" s="230" t="s">
        <v>163</v>
      </c>
      <c r="M3" s="205" t="s">
        <v>171</v>
      </c>
      <c r="N3" s="231" t="s">
        <v>36</v>
      </c>
      <c r="O3" s="203" t="s">
        <v>25</v>
      </c>
      <c r="P3" s="204" t="s">
        <v>141</v>
      </c>
      <c r="Q3" s="208" t="s">
        <v>164</v>
      </c>
      <c r="R3" s="205" t="s">
        <v>171</v>
      </c>
      <c r="S3" s="229" t="s">
        <v>36</v>
      </c>
    </row>
    <row xmlns:x14ac="http://schemas.microsoft.com/office/spreadsheetml/2009/9/ac" r="4" x14ac:dyDescent="0.2">
      <c r="A4" s="332" t="str">
        <f>IF(ISBLANK(Regressions!A14), " ", Regressions!A14)</f>
        <v>Tajikistan</v>
      </c>
      <c r="B4" s="333">
        <f>IF(ISBLANK(Regressions!B14), " ", Regressions!B14)</f>
        <v>2000</v>
      </c>
      <c r="C4" s="209" t="str">
        <f>IF(ISBLANK(Regressions!C14), " ", Regressions!C14)</f>
        <v>National</v>
      </c>
      <c r="D4" s="334">
        <f>IF(ISBLANK(Regressions!D14), " ", Regressions!D14)</f>
        <v>2539814</v>
      </c>
      <c r="E4" s="210">
        <f>IF(ISNUMBER(Regressions!E14),ROUND(Regressions!E14, 1), NA())</f>
        <v>100</v>
      </c>
      <c r="F4" s="335" t="e">
        <f>IF(ISNUMBER(Regressions!F14),ROUND(Regressions!F14, 1), NA())</f>
        <v>#N/A</v>
      </c>
      <c r="G4" s="232" t="e">
        <f>IF(ISNUMBER(Regressions!G14),ROUND(Regressions!G14, 1), NA())</f>
        <v>#N/A</v>
      </c>
      <c r="H4" s="336" t="e">
        <f>IF(ISNUMBER(Regressions!H14),ROUND(Regressions!H14, 1), NA())</f>
        <v>#N/A</v>
      </c>
      <c r="I4" s="233" t="e">
        <f>IF(ISNUMBER(Regressions!I14),ROUND(Regressions!I14, 1), NA())</f>
        <v>#N/A</v>
      </c>
      <c r="J4" s="337" t="e">
        <f>IF(ISNUMBER(Regressions!K14),ROUND(Regressions!K14, 1), NA())</f>
        <v>#N/A</v>
      </c>
      <c r="K4" s="335" t="e">
        <f>IF(ISNUMBER(Regressions!L14),ROUND(Regressions!L14, 1), NA())</f>
        <v>#N/A</v>
      </c>
      <c r="L4" s="234" t="e">
        <f>IF(ISNUMBER(Regressions!M14),ROUND(Regressions!M14, 1), NA())</f>
        <v>#N/A</v>
      </c>
      <c r="M4" s="336" t="e">
        <f>IF(ISNUMBER(Regressions!N14),ROUND(Regressions!N14, 1), NA())</f>
        <v>#N/A</v>
      </c>
      <c r="N4" s="233" t="e">
        <f>IF(ISNUMBER(Regressions!O14),ROUND(Regressions!O14, 1), NA())</f>
        <v>#N/A</v>
      </c>
      <c r="O4" s="337" t="e">
        <f>IF(ISNUMBER(Regressions!Q14),ROUND(Regressions!Q14, 1), NA())</f>
        <v>#N/A</v>
      </c>
      <c r="P4" s="335" t="e">
        <f>IF(ISNUMBER(Regressions!R14),ROUND(Regressions!R14, 1), NA())</f>
        <v>#N/A</v>
      </c>
      <c r="Q4" s="211" t="e">
        <f>IF(ISNUMBER(Regressions!S14),ROUND(Regressions!S14, 1), NA())</f>
        <v>#N/A</v>
      </c>
      <c r="R4" s="336" t="e">
        <f>IF(ISNUMBER(Regressions!T14),ROUND(Regressions!T14, 1), NA())</f>
        <v>#N/A</v>
      </c>
      <c r="S4" s="233" t="e">
        <f>IF(ISNUMBER(Regressions!U14),ROUND(Regressions!U14, 1), NA())</f>
        <v>#N/A</v>
      </c>
    </row>
    <row xmlns:x14ac="http://schemas.microsoft.com/office/spreadsheetml/2009/9/ac" r="5" x14ac:dyDescent="0.2">
      <c r="A5" s="332" t="str">
        <f>IF(ISBLANK(Regressions!A15), " ", Regressions!A15)</f>
        <v>Tajikistan</v>
      </c>
      <c r="B5" s="333">
        <f>IF(ISBLANK(Regressions!B15), " ", Regressions!B15)</f>
        <v>2001</v>
      </c>
      <c r="C5" s="338" t="str">
        <f>IF(ISBLANK(Regressions!C15), " ", Regressions!C15)</f>
        <v>National</v>
      </c>
      <c r="D5" s="334">
        <f>IF(ISBLANK(Regressions!D15), " ", Regressions!D15)</f>
        <v>2576321</v>
      </c>
      <c r="E5" s="210">
        <f>IF(ISNUMBER(Regressions!E15),ROUND(Regressions!E15, 1), NA())</f>
        <v>100</v>
      </c>
      <c r="F5" s="335" t="e">
        <f>IF(ISNUMBER(Regressions!F15),ROUND(Regressions!F15, 1), NA())</f>
        <v>#N/A</v>
      </c>
      <c r="G5" s="232" t="e">
        <f>IF(ISNUMBER(Regressions!G15),ROUND(Regressions!G15, 1), NA())</f>
        <v>#N/A</v>
      </c>
      <c r="H5" s="336" t="e">
        <f>IF(ISNUMBER(Regressions!H15),ROUND(Regressions!H15, 1), NA())</f>
        <v>#N/A</v>
      </c>
      <c r="I5" s="233" t="e">
        <f>IF(ISNUMBER(Regressions!I15),ROUND(Regressions!I15, 1), NA())</f>
        <v>#N/A</v>
      </c>
      <c r="J5" s="337" t="e">
        <f>IF(ISNUMBER(Regressions!K15),ROUND(Regressions!K15, 1), NA())</f>
        <v>#N/A</v>
      </c>
      <c r="K5" s="335" t="e">
        <f>IF(ISNUMBER(Regressions!L15),ROUND(Regressions!L15, 1), NA())</f>
        <v>#N/A</v>
      </c>
      <c r="L5" s="234" t="e">
        <f>IF(ISNUMBER(Regressions!M15),ROUND(Regressions!M15, 1), NA())</f>
        <v>#N/A</v>
      </c>
      <c r="M5" s="336" t="e">
        <f>IF(ISNUMBER(Regressions!N15),ROUND(Regressions!N15, 1), NA())</f>
        <v>#N/A</v>
      </c>
      <c r="N5" s="233" t="e">
        <f>IF(ISNUMBER(Regressions!O15),ROUND(Regressions!O15, 1), NA())</f>
        <v>#N/A</v>
      </c>
      <c r="O5" s="337" t="e">
        <f>IF(ISNUMBER(Regressions!Q15),ROUND(Regressions!Q15, 1), NA())</f>
        <v>#N/A</v>
      </c>
      <c r="P5" s="335" t="e">
        <f>IF(ISNUMBER(Regressions!R15),ROUND(Regressions!R15, 1), NA())</f>
        <v>#N/A</v>
      </c>
      <c r="Q5" s="211" t="e">
        <f>IF(ISNUMBER(Regressions!S15),ROUND(Regressions!S15, 1), NA())</f>
        <v>#N/A</v>
      </c>
      <c r="R5" s="336" t="e">
        <f>IF(ISNUMBER(Regressions!T15),ROUND(Regressions!T15, 1), NA())</f>
        <v>#N/A</v>
      </c>
      <c r="S5" s="233" t="e">
        <f>IF(ISNUMBER(Regressions!U15),ROUND(Regressions!U15, 1), NA())</f>
        <v>#N/A</v>
      </c>
      <c r="T5" s="212"/>
      <c r="U5" s="212"/>
      <c r="V5" s="212"/>
      <c r="W5" s="212"/>
      <c r="X5" s="212"/>
      <c r="Y5" s="212"/>
      <c r="Z5" s="212"/>
      <c r="AA5" s="212"/>
    </row>
    <row xmlns:x14ac="http://schemas.microsoft.com/office/spreadsheetml/2009/9/ac" r="6" x14ac:dyDescent="0.2">
      <c r="A6" s="332" t="str">
        <f>IF(ISBLANK(Regressions!A16), " ", Regressions!A16)</f>
        <v>Tajikistan</v>
      </c>
      <c r="B6" s="333">
        <f>IF(ISBLANK(Regressions!B16), " ", Regressions!B16)</f>
        <v>2002</v>
      </c>
      <c r="C6" s="338" t="str">
        <f>IF(ISBLANK(Regressions!C16), " ", Regressions!C16)</f>
        <v>National</v>
      </c>
      <c r="D6" s="334">
        <f>IF(ISBLANK(Regressions!D16), " ", Regressions!D16)</f>
        <v>2610490</v>
      </c>
      <c r="E6" s="210">
        <f>IF(ISNUMBER(Regressions!E16),ROUND(Regressions!E16, 1), NA())</f>
        <v>100</v>
      </c>
      <c r="F6" s="335" t="e">
        <f>IF(ISNUMBER(Regressions!F16),ROUND(Regressions!F16, 1), NA())</f>
        <v>#N/A</v>
      </c>
      <c r="G6" s="232" t="e">
        <f>IF(ISNUMBER(Regressions!G16),ROUND(Regressions!G16, 1), NA())</f>
        <v>#N/A</v>
      </c>
      <c r="H6" s="336" t="e">
        <f>IF(ISNUMBER(Regressions!H16),ROUND(Regressions!H16, 1), NA())</f>
        <v>#N/A</v>
      </c>
      <c r="I6" s="233" t="e">
        <f>IF(ISNUMBER(Regressions!I16),ROUND(Regressions!I16, 1), NA())</f>
        <v>#N/A</v>
      </c>
      <c r="J6" s="337" t="e">
        <f>IF(ISNUMBER(Regressions!K16),ROUND(Regressions!K16, 1), NA())</f>
        <v>#N/A</v>
      </c>
      <c r="K6" s="335" t="e">
        <f>IF(ISNUMBER(Regressions!L16),ROUND(Regressions!L16, 1), NA())</f>
        <v>#N/A</v>
      </c>
      <c r="L6" s="234" t="e">
        <f>IF(ISNUMBER(Regressions!M16),ROUND(Regressions!M16, 1), NA())</f>
        <v>#N/A</v>
      </c>
      <c r="M6" s="336" t="e">
        <f>IF(ISNUMBER(Regressions!N16),ROUND(Regressions!N16, 1), NA())</f>
        <v>#N/A</v>
      </c>
      <c r="N6" s="233" t="e">
        <f>IF(ISNUMBER(Regressions!O16),ROUND(Regressions!O16, 1), NA())</f>
        <v>#N/A</v>
      </c>
      <c r="O6" s="337" t="e">
        <f>IF(ISNUMBER(Regressions!Q16),ROUND(Regressions!Q16, 1), NA())</f>
        <v>#N/A</v>
      </c>
      <c r="P6" s="335" t="e">
        <f>IF(ISNUMBER(Regressions!R16),ROUND(Regressions!R16, 1), NA())</f>
        <v>#N/A</v>
      </c>
      <c r="Q6" s="211" t="e">
        <f>IF(ISNUMBER(Regressions!S16),ROUND(Regressions!S16, 1), NA())</f>
        <v>#N/A</v>
      </c>
      <c r="R6" s="336" t="e">
        <f>IF(ISNUMBER(Regressions!T16),ROUND(Regressions!T16, 1), NA())</f>
        <v>#N/A</v>
      </c>
      <c r="S6" s="233" t="e">
        <f>IF(ISNUMBER(Regressions!U16),ROUND(Regressions!U16, 1), NA())</f>
        <v>#N/A</v>
      </c>
      <c r="T6" s="212"/>
      <c r="U6" s="212"/>
      <c r="V6" s="212"/>
      <c r="W6" s="212"/>
      <c r="X6" s="212"/>
      <c r="Y6" s="212"/>
      <c r="Z6" s="212"/>
      <c r="AA6" s="212"/>
    </row>
    <row xmlns:x14ac="http://schemas.microsoft.com/office/spreadsheetml/2009/9/ac" r="7" x14ac:dyDescent="0.2">
      <c r="A7" s="332" t="str">
        <f>IF(ISBLANK(Regressions!A17), " ", Regressions!A17)</f>
        <v>Tajikistan</v>
      </c>
      <c r="B7" s="333">
        <f>IF(ISBLANK(Regressions!B17), " ", Regressions!B17)</f>
        <v>2003</v>
      </c>
      <c r="C7" s="338" t="str">
        <f>IF(ISBLANK(Regressions!C17), " ", Regressions!C17)</f>
        <v>National</v>
      </c>
      <c r="D7" s="334">
        <f>IF(ISBLANK(Regressions!D17), " ", Regressions!D17)</f>
        <v>2633068</v>
      </c>
      <c r="E7" s="210">
        <f>IF(ISNUMBER(Regressions!E17),ROUND(Regressions!E17, 1), NA())</f>
        <v>100</v>
      </c>
      <c r="F7" s="335" t="e">
        <f>IF(ISNUMBER(Regressions!F17),ROUND(Regressions!F17, 1), NA())</f>
        <v>#N/A</v>
      </c>
      <c r="G7" s="232" t="e">
        <f>IF(ISNUMBER(Regressions!G17),ROUND(Regressions!G17, 1), NA())</f>
        <v>#N/A</v>
      </c>
      <c r="H7" s="336" t="e">
        <f>IF(ISNUMBER(Regressions!H17),ROUND(Regressions!H17, 1), NA())</f>
        <v>#N/A</v>
      </c>
      <c r="I7" s="233" t="e">
        <f>IF(ISNUMBER(Regressions!I17),ROUND(Regressions!I17, 1), NA())</f>
        <v>#N/A</v>
      </c>
      <c r="J7" s="337" t="e">
        <f>IF(ISNUMBER(Regressions!K17),ROUND(Regressions!K17, 1), NA())</f>
        <v>#N/A</v>
      </c>
      <c r="K7" s="335" t="e">
        <f>IF(ISNUMBER(Regressions!L17),ROUND(Regressions!L17, 1), NA())</f>
        <v>#N/A</v>
      </c>
      <c r="L7" s="234" t="e">
        <f>IF(ISNUMBER(Regressions!M17),ROUND(Regressions!M17, 1), NA())</f>
        <v>#N/A</v>
      </c>
      <c r="M7" s="336" t="e">
        <f>IF(ISNUMBER(Regressions!N17),ROUND(Regressions!N17, 1), NA())</f>
        <v>#N/A</v>
      </c>
      <c r="N7" s="233" t="e">
        <f>IF(ISNUMBER(Regressions!O17),ROUND(Regressions!O17, 1), NA())</f>
        <v>#N/A</v>
      </c>
      <c r="O7" s="337" t="e">
        <f>IF(ISNUMBER(Regressions!Q17),ROUND(Regressions!Q17, 1), NA())</f>
        <v>#N/A</v>
      </c>
      <c r="P7" s="335" t="e">
        <f>IF(ISNUMBER(Regressions!R17),ROUND(Regressions!R17, 1), NA())</f>
        <v>#N/A</v>
      </c>
      <c r="Q7" s="211" t="e">
        <f>IF(ISNUMBER(Regressions!S17),ROUND(Regressions!S17, 1), NA())</f>
        <v>#N/A</v>
      </c>
      <c r="R7" s="336" t="e">
        <f>IF(ISNUMBER(Regressions!T17),ROUND(Regressions!T17, 1), NA())</f>
        <v>#N/A</v>
      </c>
      <c r="S7" s="233" t="e">
        <f>IF(ISNUMBER(Regressions!U17),ROUND(Regressions!U17, 1), NA())</f>
        <v>#N/A</v>
      </c>
      <c r="T7" s="212"/>
      <c r="U7" s="212"/>
      <c r="V7" s="212"/>
      <c r="W7" s="212"/>
      <c r="X7" s="212"/>
      <c r="Y7" s="212"/>
      <c r="Z7" s="212"/>
      <c r="AA7" s="212"/>
    </row>
    <row xmlns:x14ac="http://schemas.microsoft.com/office/spreadsheetml/2009/9/ac" r="8" x14ac:dyDescent="0.2">
      <c r="A8" s="332" t="str">
        <f>IF(ISBLANK(Regressions!A18), " ", Regressions!A18)</f>
        <v>Tajikistan</v>
      </c>
      <c r="B8" s="333">
        <f>IF(ISBLANK(Regressions!B18), " ", Regressions!B18)</f>
        <v>2004</v>
      </c>
      <c r="C8" s="338" t="str">
        <f>IF(ISBLANK(Regressions!C18), " ", Regressions!C18)</f>
        <v>National</v>
      </c>
      <c r="D8" s="334">
        <f>IF(ISBLANK(Regressions!D18), " ", Regressions!D18)</f>
        <v>2650756</v>
      </c>
      <c r="E8" s="210">
        <f>IF(ISNUMBER(Regressions!E18),ROUND(Regressions!E18, 1), NA())</f>
        <v>100</v>
      </c>
      <c r="F8" s="335" t="e">
        <f>IF(ISNUMBER(Regressions!F18),ROUND(Regressions!F18, 1), NA())</f>
        <v>#N/A</v>
      </c>
      <c r="G8" s="232" t="e">
        <f>IF(ISNUMBER(Regressions!G18),ROUND(Regressions!G18, 1), NA())</f>
        <v>#N/A</v>
      </c>
      <c r="H8" s="336" t="e">
        <f>IF(ISNUMBER(Regressions!H18),ROUND(Regressions!H18, 1), NA())</f>
        <v>#N/A</v>
      </c>
      <c r="I8" s="233" t="e">
        <f>IF(ISNUMBER(Regressions!I18),ROUND(Regressions!I18, 1), NA())</f>
        <v>#N/A</v>
      </c>
      <c r="J8" s="337" t="e">
        <f>IF(ISNUMBER(Regressions!K18),ROUND(Regressions!K18, 1), NA())</f>
        <v>#N/A</v>
      </c>
      <c r="K8" s="335" t="e">
        <f>IF(ISNUMBER(Regressions!L18),ROUND(Regressions!L18, 1), NA())</f>
        <v>#N/A</v>
      </c>
      <c r="L8" s="234" t="e">
        <f>IF(ISNUMBER(Regressions!M18),ROUND(Regressions!M18, 1), NA())</f>
        <v>#N/A</v>
      </c>
      <c r="M8" s="336" t="e">
        <f>IF(ISNUMBER(Regressions!N18),ROUND(Regressions!N18, 1), NA())</f>
        <v>#N/A</v>
      </c>
      <c r="N8" s="233" t="e">
        <f>IF(ISNUMBER(Regressions!O18),ROUND(Regressions!O18, 1), NA())</f>
        <v>#N/A</v>
      </c>
      <c r="O8" s="337" t="e">
        <f>IF(ISNUMBER(Regressions!Q18),ROUND(Regressions!Q18, 1), NA())</f>
        <v>#N/A</v>
      </c>
      <c r="P8" s="335" t="e">
        <f>IF(ISNUMBER(Regressions!R18),ROUND(Regressions!R18, 1), NA())</f>
        <v>#N/A</v>
      </c>
      <c r="Q8" s="211" t="e">
        <f>IF(ISNUMBER(Regressions!S18),ROUND(Regressions!S18, 1), NA())</f>
        <v>#N/A</v>
      </c>
      <c r="R8" s="336" t="e">
        <f>IF(ISNUMBER(Regressions!T18),ROUND(Regressions!T18, 1), NA())</f>
        <v>#N/A</v>
      </c>
      <c r="S8" s="233" t="e">
        <f>IF(ISNUMBER(Regressions!U18),ROUND(Regressions!U18, 1), NA())</f>
        <v>#N/A</v>
      </c>
      <c r="T8" s="212"/>
      <c r="U8" s="212"/>
      <c r="V8" s="212"/>
      <c r="W8" s="212"/>
      <c r="X8" s="212"/>
      <c r="Y8" s="212"/>
      <c r="Z8" s="212"/>
      <c r="AA8" s="212"/>
    </row>
    <row xmlns:x14ac="http://schemas.microsoft.com/office/spreadsheetml/2009/9/ac" r="9" x14ac:dyDescent="0.2">
      <c r="A9" s="332" t="str">
        <f>IF(ISBLANK(Regressions!A19), " ", Regressions!A19)</f>
        <v>Tajikistan</v>
      </c>
      <c r="B9" s="333">
        <f>IF(ISBLANK(Regressions!B19), " ", Regressions!B19)</f>
        <v>2005</v>
      </c>
      <c r="C9" s="338" t="str">
        <f>IF(ISBLANK(Regressions!C19), " ", Regressions!C19)</f>
        <v>National</v>
      </c>
      <c r="D9" s="334">
        <f>IF(ISBLANK(Regressions!D19), " ", Regressions!D19)</f>
        <v>2659213</v>
      </c>
      <c r="E9" s="210">
        <f>IF(ISNUMBER(Regressions!E19),ROUND(Regressions!E19, 1), NA())</f>
        <v>100</v>
      </c>
      <c r="F9" s="335" t="e">
        <f>IF(ISNUMBER(Regressions!F19),ROUND(Regressions!F19, 1), NA())</f>
        <v>#N/A</v>
      </c>
      <c r="G9" s="232" t="e">
        <f>IF(ISNUMBER(Regressions!G19),ROUND(Regressions!G19, 1), NA())</f>
        <v>#N/A</v>
      </c>
      <c r="H9" s="336" t="e">
        <f>IF(ISNUMBER(Regressions!H19),ROUND(Regressions!H19, 1), NA())</f>
        <v>#N/A</v>
      </c>
      <c r="I9" s="233" t="e">
        <f>IF(ISNUMBER(Regressions!I19),ROUND(Regressions!I19, 1), NA())</f>
        <v>#N/A</v>
      </c>
      <c r="J9" s="337" t="e">
        <f>IF(ISNUMBER(Regressions!K19),ROUND(Regressions!K19, 1), NA())</f>
        <v>#N/A</v>
      </c>
      <c r="K9" s="335" t="e">
        <f>IF(ISNUMBER(Regressions!L19),ROUND(Regressions!L19, 1), NA())</f>
        <v>#N/A</v>
      </c>
      <c r="L9" s="234" t="e">
        <f>IF(ISNUMBER(Regressions!M19),ROUND(Regressions!M19, 1), NA())</f>
        <v>#N/A</v>
      </c>
      <c r="M9" s="336" t="e">
        <f>IF(ISNUMBER(Regressions!N19),ROUND(Regressions!N19, 1), NA())</f>
        <v>#N/A</v>
      </c>
      <c r="N9" s="233" t="e">
        <f>IF(ISNUMBER(Regressions!O19),ROUND(Regressions!O19, 1), NA())</f>
        <v>#N/A</v>
      </c>
      <c r="O9" s="337" t="e">
        <f>IF(ISNUMBER(Regressions!Q19),ROUND(Regressions!Q19, 1), NA())</f>
        <v>#N/A</v>
      </c>
      <c r="P9" s="335" t="e">
        <f>IF(ISNUMBER(Regressions!R19),ROUND(Regressions!R19, 1), NA())</f>
        <v>#N/A</v>
      </c>
      <c r="Q9" s="211" t="e">
        <f>IF(ISNUMBER(Regressions!S19),ROUND(Regressions!S19, 1), NA())</f>
        <v>#N/A</v>
      </c>
      <c r="R9" s="336" t="e">
        <f>IF(ISNUMBER(Regressions!T19),ROUND(Regressions!T19, 1), NA())</f>
        <v>#N/A</v>
      </c>
      <c r="S9" s="233" t="e">
        <f>IF(ISNUMBER(Regressions!U19),ROUND(Regressions!U19, 1), NA())</f>
        <v>#N/A</v>
      </c>
    </row>
    <row xmlns:x14ac="http://schemas.microsoft.com/office/spreadsheetml/2009/9/ac" r="10" x14ac:dyDescent="0.2">
      <c r="A10" s="332" t="str">
        <f>IF(ISBLANK(Regressions!A20), " ", Regressions!A20)</f>
        <v>Tajikistan</v>
      </c>
      <c r="B10" s="333">
        <f>IF(ISBLANK(Regressions!B20), " ", Regressions!B20)</f>
        <v>2006</v>
      </c>
      <c r="C10" s="338" t="str">
        <f>IF(ISBLANK(Regressions!C20), " ", Regressions!C20)</f>
        <v>National</v>
      </c>
      <c r="D10" s="334">
        <f>IF(ISBLANK(Regressions!D20), " ", Regressions!D20)</f>
        <v>2663209</v>
      </c>
      <c r="E10" s="210">
        <f>IF(ISNUMBER(Regressions!E20),ROUND(Regressions!E20, 1), NA())</f>
        <v>100</v>
      </c>
      <c r="F10" s="335" t="e">
        <f>IF(ISNUMBER(Regressions!F20),ROUND(Regressions!F20, 1), NA())</f>
        <v>#N/A</v>
      </c>
      <c r="G10" s="232" t="e">
        <f>IF(ISNUMBER(Regressions!G20),ROUND(Regressions!G20, 1), NA())</f>
        <v>#N/A</v>
      </c>
      <c r="H10" s="336" t="e">
        <f>IF(ISNUMBER(Regressions!H20),ROUND(Regressions!H20, 1), NA())</f>
        <v>#N/A</v>
      </c>
      <c r="I10" s="233" t="e">
        <f>IF(ISNUMBER(Regressions!I20),ROUND(Regressions!I20, 1), NA())</f>
        <v>#N/A</v>
      </c>
      <c r="J10" s="337" t="e">
        <f>IF(ISNUMBER(Regressions!K20),ROUND(Regressions!K20, 1), NA())</f>
        <v>#N/A</v>
      </c>
      <c r="K10" s="335" t="e">
        <f>IF(ISNUMBER(Regressions!L20),ROUND(Regressions!L20, 1), NA())</f>
        <v>#N/A</v>
      </c>
      <c r="L10" s="234" t="e">
        <f>IF(ISNUMBER(Regressions!M20),ROUND(Regressions!M20, 1), NA())</f>
        <v>#N/A</v>
      </c>
      <c r="M10" s="336" t="e">
        <f>IF(ISNUMBER(Regressions!N20),ROUND(Regressions!N20, 1), NA())</f>
        <v>#N/A</v>
      </c>
      <c r="N10" s="233" t="e">
        <f>IF(ISNUMBER(Regressions!O20),ROUND(Regressions!O20, 1), NA())</f>
        <v>#N/A</v>
      </c>
      <c r="O10" s="337" t="e">
        <f>IF(ISNUMBER(Regressions!Q20),ROUND(Regressions!Q20, 1), NA())</f>
        <v>#N/A</v>
      </c>
      <c r="P10" s="335" t="e">
        <f>IF(ISNUMBER(Regressions!R20),ROUND(Regressions!R20, 1), NA())</f>
        <v>#N/A</v>
      </c>
      <c r="Q10" s="211" t="e">
        <f>IF(ISNUMBER(Regressions!S20),ROUND(Regressions!S20, 1), NA())</f>
        <v>#N/A</v>
      </c>
      <c r="R10" s="336" t="e">
        <f>IF(ISNUMBER(Regressions!T20),ROUND(Regressions!T20, 1), NA())</f>
        <v>#N/A</v>
      </c>
      <c r="S10" s="233" t="e">
        <f>IF(ISNUMBER(Regressions!U20),ROUND(Regressions!U20, 1), NA())</f>
        <v>#N/A</v>
      </c>
    </row>
    <row xmlns:x14ac="http://schemas.microsoft.com/office/spreadsheetml/2009/9/ac" r="11" x14ac:dyDescent="0.2">
      <c r="A11" s="332" t="str">
        <f>IF(ISBLANK(Regressions!A21), " ", Regressions!A21)</f>
        <v>Tajikistan</v>
      </c>
      <c r="B11" s="333">
        <f>IF(ISBLANK(Regressions!B21), " ", Regressions!B21)</f>
        <v>2007</v>
      </c>
      <c r="C11" s="338" t="str">
        <f>IF(ISBLANK(Regressions!C21), " ", Regressions!C21)</f>
        <v>National</v>
      </c>
      <c r="D11" s="334">
        <f>IF(ISBLANK(Regressions!D21), " ", Regressions!D21)</f>
        <v>2664516</v>
      </c>
      <c r="E11" s="210">
        <f>IF(ISNUMBER(Regressions!E21),ROUND(Regressions!E21, 1), NA())</f>
        <v>100</v>
      </c>
      <c r="F11" s="335" t="e">
        <f>IF(ISNUMBER(Regressions!F21),ROUND(Regressions!F21, 1), NA())</f>
        <v>#N/A</v>
      </c>
      <c r="G11" s="232" t="e">
        <f>IF(ISNUMBER(Regressions!G21),ROUND(Regressions!G21, 1), NA())</f>
        <v>#N/A</v>
      </c>
      <c r="H11" s="336" t="e">
        <f>IF(ISNUMBER(Regressions!H21),ROUND(Regressions!H21, 1), NA())</f>
        <v>#N/A</v>
      </c>
      <c r="I11" s="233" t="e">
        <f>IF(ISNUMBER(Regressions!I21),ROUND(Regressions!I21, 1), NA())</f>
        <v>#N/A</v>
      </c>
      <c r="J11" s="337" t="e">
        <f>IF(ISNUMBER(Regressions!K21),ROUND(Regressions!K21, 1), NA())</f>
        <v>#N/A</v>
      </c>
      <c r="K11" s="335" t="e">
        <f>IF(ISNUMBER(Regressions!L21),ROUND(Regressions!L21, 1), NA())</f>
        <v>#N/A</v>
      </c>
      <c r="L11" s="234" t="e">
        <f>IF(ISNUMBER(Regressions!M21),ROUND(Regressions!M21, 1), NA())</f>
        <v>#N/A</v>
      </c>
      <c r="M11" s="336" t="e">
        <f>IF(ISNUMBER(Regressions!N21),ROUND(Regressions!N21, 1), NA())</f>
        <v>#N/A</v>
      </c>
      <c r="N11" s="233" t="e">
        <f>IF(ISNUMBER(Regressions!O21),ROUND(Regressions!O21, 1), NA())</f>
        <v>#N/A</v>
      </c>
      <c r="O11" s="337" t="e">
        <f>IF(ISNUMBER(Regressions!Q21),ROUND(Regressions!Q21, 1), NA())</f>
        <v>#N/A</v>
      </c>
      <c r="P11" s="335" t="e">
        <f>IF(ISNUMBER(Regressions!R21),ROUND(Regressions!R21, 1), NA())</f>
        <v>#N/A</v>
      </c>
      <c r="Q11" s="211" t="e">
        <f>IF(ISNUMBER(Regressions!S21),ROUND(Regressions!S21, 1), NA())</f>
        <v>#N/A</v>
      </c>
      <c r="R11" s="336" t="e">
        <f>IF(ISNUMBER(Regressions!T21),ROUND(Regressions!T21, 1), NA())</f>
        <v>#N/A</v>
      </c>
      <c r="S11" s="233" t="e">
        <f>IF(ISNUMBER(Regressions!U21),ROUND(Regressions!U21, 1), NA())</f>
        <v>#N/A</v>
      </c>
    </row>
    <row xmlns:x14ac="http://schemas.microsoft.com/office/spreadsheetml/2009/9/ac" r="12" x14ac:dyDescent="0.2">
      <c r="A12" s="332" t="str">
        <f>IF(ISBLANK(Regressions!A22), " ", Regressions!A22)</f>
        <v>Tajikistan</v>
      </c>
      <c r="B12" s="333">
        <f>IF(ISBLANK(Regressions!B22), " ", Regressions!B22)</f>
        <v>2008</v>
      </c>
      <c r="C12" s="338" t="str">
        <f>IF(ISBLANK(Regressions!C22), " ", Regressions!C22)</f>
        <v>National</v>
      </c>
      <c r="D12" s="334">
        <f>IF(ISBLANK(Regressions!D22), " ", Regressions!D22)</f>
        <v>2664986</v>
      </c>
      <c r="E12" s="210">
        <f>IF(ISNUMBER(Regressions!E22),ROUND(Regressions!E22, 1), NA())</f>
        <v>100</v>
      </c>
      <c r="F12" s="335" t="e">
        <f>IF(ISNUMBER(Regressions!F22),ROUND(Regressions!F22, 1), NA())</f>
        <v>#N/A</v>
      </c>
      <c r="G12" s="232" t="e">
        <f>IF(ISNUMBER(Regressions!G22),ROUND(Regressions!G22, 1), NA())</f>
        <v>#N/A</v>
      </c>
      <c r="H12" s="336" t="e">
        <f>IF(ISNUMBER(Regressions!H22),ROUND(Regressions!H22, 1), NA())</f>
        <v>#N/A</v>
      </c>
      <c r="I12" s="233" t="e">
        <f>IF(ISNUMBER(Regressions!I22),ROUND(Regressions!I22, 1), NA())</f>
        <v>#N/A</v>
      </c>
      <c r="J12" s="337" t="e">
        <f>IF(ISNUMBER(Regressions!K22),ROUND(Regressions!K22, 1), NA())</f>
        <v>#N/A</v>
      </c>
      <c r="K12" s="335" t="e">
        <f>IF(ISNUMBER(Regressions!L22),ROUND(Regressions!L22, 1), NA())</f>
        <v>#N/A</v>
      </c>
      <c r="L12" s="234" t="e">
        <f>IF(ISNUMBER(Regressions!M22),ROUND(Regressions!M22, 1), NA())</f>
        <v>#N/A</v>
      </c>
      <c r="M12" s="336" t="e">
        <f>IF(ISNUMBER(Regressions!N22),ROUND(Regressions!N22, 1), NA())</f>
        <v>#N/A</v>
      </c>
      <c r="N12" s="233" t="e">
        <f>IF(ISNUMBER(Regressions!O22),ROUND(Regressions!O22, 1), NA())</f>
        <v>#N/A</v>
      </c>
      <c r="O12" s="337" t="e">
        <f>IF(ISNUMBER(Regressions!Q22),ROUND(Regressions!Q22, 1), NA())</f>
        <v>#N/A</v>
      </c>
      <c r="P12" s="335" t="e">
        <f>IF(ISNUMBER(Regressions!R22),ROUND(Regressions!R22, 1), NA())</f>
        <v>#N/A</v>
      </c>
      <c r="Q12" s="211" t="e">
        <f>IF(ISNUMBER(Regressions!S22),ROUND(Regressions!S22, 1), NA())</f>
        <v>#N/A</v>
      </c>
      <c r="R12" s="336" t="e">
        <f>IF(ISNUMBER(Regressions!T22),ROUND(Regressions!T22, 1), NA())</f>
        <v>#N/A</v>
      </c>
      <c r="S12" s="233" t="e">
        <f>IF(ISNUMBER(Regressions!U22),ROUND(Regressions!U22, 1), NA())</f>
        <v>#N/A</v>
      </c>
    </row>
    <row xmlns:x14ac="http://schemas.microsoft.com/office/spreadsheetml/2009/9/ac" r="13" x14ac:dyDescent="0.2">
      <c r="A13" s="332" t="str">
        <f>IF(ISBLANK(Regressions!A23), " ", Regressions!A23)</f>
        <v>Tajikistan</v>
      </c>
      <c r="B13" s="333">
        <f>IF(ISBLANK(Regressions!B23), " ", Regressions!B23)</f>
        <v>2009</v>
      </c>
      <c r="C13" s="338" t="str">
        <f>IF(ISBLANK(Regressions!C23), " ", Regressions!C23)</f>
        <v>National</v>
      </c>
      <c r="D13" s="334">
        <f>IF(ISBLANK(Regressions!D23), " ", Regressions!D23)</f>
        <v>2664855</v>
      </c>
      <c r="E13" s="210">
        <f>IF(ISNUMBER(Regressions!E23),ROUND(Regressions!E23, 1), NA())</f>
        <v>100</v>
      </c>
      <c r="F13" s="335" t="e">
        <f>IF(ISNUMBER(Regressions!F23),ROUND(Regressions!F23, 1), NA())</f>
        <v>#N/A</v>
      </c>
      <c r="G13" s="232" t="e">
        <f>IF(ISNUMBER(Regressions!G23),ROUND(Regressions!G23, 1), NA())</f>
        <v>#N/A</v>
      </c>
      <c r="H13" s="336" t="e">
        <f>IF(ISNUMBER(Regressions!H23),ROUND(Regressions!H23, 1), NA())</f>
        <v>#N/A</v>
      </c>
      <c r="I13" s="233" t="e">
        <f>IF(ISNUMBER(Regressions!I23),ROUND(Regressions!I23, 1), NA())</f>
        <v>#N/A</v>
      </c>
      <c r="J13" s="337" t="e">
        <f>IF(ISNUMBER(Regressions!K23),ROUND(Regressions!K23, 1), NA())</f>
        <v>#N/A</v>
      </c>
      <c r="K13" s="335" t="e">
        <f>IF(ISNUMBER(Regressions!L23),ROUND(Regressions!L23, 1), NA())</f>
        <v>#N/A</v>
      </c>
      <c r="L13" s="234" t="e">
        <f>IF(ISNUMBER(Regressions!M23),ROUND(Regressions!M23, 1), NA())</f>
        <v>#N/A</v>
      </c>
      <c r="M13" s="336" t="e">
        <f>IF(ISNUMBER(Regressions!N23),ROUND(Regressions!N23, 1), NA())</f>
        <v>#N/A</v>
      </c>
      <c r="N13" s="233" t="e">
        <f>IF(ISNUMBER(Regressions!O23),ROUND(Regressions!O23, 1), NA())</f>
        <v>#N/A</v>
      </c>
      <c r="O13" s="337" t="e">
        <f>IF(ISNUMBER(Regressions!Q23),ROUND(Regressions!Q23, 1), NA())</f>
        <v>#N/A</v>
      </c>
      <c r="P13" s="335" t="e">
        <f>IF(ISNUMBER(Regressions!R23),ROUND(Regressions!R23, 1), NA())</f>
        <v>#N/A</v>
      </c>
      <c r="Q13" s="211" t="e">
        <f>IF(ISNUMBER(Regressions!S23),ROUND(Regressions!S23, 1), NA())</f>
        <v>#N/A</v>
      </c>
      <c r="R13" s="336" t="e">
        <f>IF(ISNUMBER(Regressions!T23),ROUND(Regressions!T23, 1), NA())</f>
        <v>#N/A</v>
      </c>
      <c r="S13" s="233" t="e">
        <f>IF(ISNUMBER(Regressions!U23),ROUND(Regressions!U23, 1), NA())</f>
        <v>#N/A</v>
      </c>
    </row>
    <row xmlns:x14ac="http://schemas.microsoft.com/office/spreadsheetml/2009/9/ac" r="14" x14ac:dyDescent="0.2">
      <c r="A14" s="332" t="str">
        <f>IF(ISBLANK(Regressions!A24), " ", Regressions!A24)</f>
        <v>Tajikistan</v>
      </c>
      <c r="B14" s="333">
        <f>IF(ISBLANK(Regressions!B24), " ", Regressions!B24)</f>
        <v>2010</v>
      </c>
      <c r="C14" s="338" t="str">
        <f>IF(ISBLANK(Regressions!C24), " ", Regressions!C24)</f>
        <v>National</v>
      </c>
      <c r="D14" s="334">
        <f>IF(ISBLANK(Regressions!D24), " ", Regressions!D24)</f>
        <v>2671619</v>
      </c>
      <c r="E14" s="210">
        <f>IF(ISNUMBER(Regressions!E24),ROUND(Regressions!E24, 1), NA())</f>
        <v>100</v>
      </c>
      <c r="F14" s="335" t="e">
        <f>IF(ISNUMBER(Regressions!F24),ROUND(Regressions!F24, 1), NA())</f>
        <v>#N/A</v>
      </c>
      <c r="G14" s="232" t="e">
        <f>IF(ISNUMBER(Regressions!G24),ROUND(Regressions!G24, 1), NA())</f>
        <v>#N/A</v>
      </c>
      <c r="H14" s="336" t="e">
        <f>IF(ISNUMBER(Regressions!H24),ROUND(Regressions!H24, 1), NA())</f>
        <v>#N/A</v>
      </c>
      <c r="I14" s="233" t="e">
        <f>IF(ISNUMBER(Regressions!I24),ROUND(Regressions!I24, 1), NA())</f>
        <v>#N/A</v>
      </c>
      <c r="J14" s="337" t="e">
        <f>IF(ISNUMBER(Regressions!K24),ROUND(Regressions!K24, 1), NA())</f>
        <v>#N/A</v>
      </c>
      <c r="K14" s="335" t="e">
        <f>IF(ISNUMBER(Regressions!L24),ROUND(Regressions!L24, 1), NA())</f>
        <v>#N/A</v>
      </c>
      <c r="L14" s="234" t="e">
        <f>IF(ISNUMBER(Regressions!M24),ROUND(Regressions!M24, 1), NA())</f>
        <v>#N/A</v>
      </c>
      <c r="M14" s="336" t="e">
        <f>IF(ISNUMBER(Regressions!N24),ROUND(Regressions!N24, 1), NA())</f>
        <v>#N/A</v>
      </c>
      <c r="N14" s="233" t="e">
        <f>IF(ISNUMBER(Regressions!O24),ROUND(Regressions!O24, 1), NA())</f>
        <v>#N/A</v>
      </c>
      <c r="O14" s="337" t="e">
        <f>IF(ISNUMBER(Regressions!Q24),ROUND(Regressions!Q24, 1), NA())</f>
        <v>#N/A</v>
      </c>
      <c r="P14" s="335" t="e">
        <f>IF(ISNUMBER(Regressions!R24),ROUND(Regressions!R24, 1), NA())</f>
        <v>#N/A</v>
      </c>
      <c r="Q14" s="211" t="e">
        <f>IF(ISNUMBER(Regressions!S24),ROUND(Regressions!S24, 1), NA())</f>
        <v>#N/A</v>
      </c>
      <c r="R14" s="336" t="e">
        <f>IF(ISNUMBER(Regressions!T24),ROUND(Regressions!T24, 1), NA())</f>
        <v>#N/A</v>
      </c>
      <c r="S14" s="233" t="e">
        <f>IF(ISNUMBER(Regressions!U24),ROUND(Regressions!U24, 1), NA())</f>
        <v>#N/A</v>
      </c>
    </row>
    <row xmlns:x14ac="http://schemas.microsoft.com/office/spreadsheetml/2009/9/ac" r="15" x14ac:dyDescent="0.2">
      <c r="A15" s="332" t="str">
        <f>IF(ISBLANK(Regressions!A25), " ", Regressions!A25)</f>
        <v>Tajikistan</v>
      </c>
      <c r="B15" s="333">
        <f>IF(ISBLANK(Regressions!B25), " ", Regressions!B25)</f>
        <v>2011</v>
      </c>
      <c r="C15" s="338" t="str">
        <f>IF(ISBLANK(Regressions!C25), " ", Regressions!C25)</f>
        <v>National</v>
      </c>
      <c r="D15" s="334">
        <f>IF(ISBLANK(Regressions!D25), " ", Regressions!D25)</f>
        <v>2690106</v>
      </c>
      <c r="E15" s="210">
        <f>IF(ISNUMBER(Regressions!E25),ROUND(Regressions!E25, 1), NA())</f>
        <v>100</v>
      </c>
      <c r="F15" s="335" t="e">
        <f>IF(ISNUMBER(Regressions!F25),ROUND(Regressions!F25, 1), NA())</f>
        <v>#N/A</v>
      </c>
      <c r="G15" s="232" t="e">
        <f>IF(ISNUMBER(Regressions!G25),ROUND(Regressions!G25, 1), NA())</f>
        <v>#N/A</v>
      </c>
      <c r="H15" s="336" t="e">
        <f>IF(ISNUMBER(Regressions!H25),ROUND(Regressions!H25, 1), NA())</f>
        <v>#N/A</v>
      </c>
      <c r="I15" s="233" t="e">
        <f>IF(ISNUMBER(Regressions!I25),ROUND(Regressions!I25, 1), NA())</f>
        <v>#N/A</v>
      </c>
      <c r="J15" s="337" t="e">
        <f>IF(ISNUMBER(Regressions!K25),ROUND(Regressions!K25, 1), NA())</f>
        <v>#N/A</v>
      </c>
      <c r="K15" s="335" t="e">
        <f>IF(ISNUMBER(Regressions!L25),ROUND(Regressions!L25, 1), NA())</f>
        <v>#N/A</v>
      </c>
      <c r="L15" s="234" t="e">
        <f>IF(ISNUMBER(Regressions!M25),ROUND(Regressions!M25, 1), NA())</f>
        <v>#N/A</v>
      </c>
      <c r="M15" s="336" t="e">
        <f>IF(ISNUMBER(Regressions!N25),ROUND(Regressions!N25, 1), NA())</f>
        <v>#N/A</v>
      </c>
      <c r="N15" s="233" t="e">
        <f>IF(ISNUMBER(Regressions!O25),ROUND(Regressions!O25, 1), NA())</f>
        <v>#N/A</v>
      </c>
      <c r="O15" s="337" t="e">
        <f>IF(ISNUMBER(Regressions!Q25),ROUND(Regressions!Q25, 1), NA())</f>
        <v>#N/A</v>
      </c>
      <c r="P15" s="335" t="e">
        <f>IF(ISNUMBER(Regressions!R25),ROUND(Regressions!R25, 1), NA())</f>
        <v>#N/A</v>
      </c>
      <c r="Q15" s="211" t="e">
        <f>IF(ISNUMBER(Regressions!S25),ROUND(Regressions!S25, 1), NA())</f>
        <v>#N/A</v>
      </c>
      <c r="R15" s="336" t="e">
        <f>IF(ISNUMBER(Regressions!T25),ROUND(Regressions!T25, 1), NA())</f>
        <v>#N/A</v>
      </c>
      <c r="S15" s="233" t="e">
        <f>IF(ISNUMBER(Regressions!U25),ROUND(Regressions!U25, 1), NA())</f>
        <v>#N/A</v>
      </c>
    </row>
    <row xmlns:x14ac="http://schemas.microsoft.com/office/spreadsheetml/2009/9/ac" r="16" x14ac:dyDescent="0.2">
      <c r="A16" s="332" t="str">
        <f>IF(ISBLANK(Regressions!A26), " ", Regressions!A26)</f>
        <v>Tajikistan</v>
      </c>
      <c r="B16" s="333">
        <f>IF(ISBLANK(Regressions!B26), " ", Regressions!B26)</f>
        <v>2012</v>
      </c>
      <c r="C16" s="338" t="str">
        <f>IF(ISBLANK(Regressions!C26), " ", Regressions!C26)</f>
        <v>National</v>
      </c>
      <c r="D16" s="334">
        <f>IF(ISBLANK(Regressions!D26), " ", Regressions!D26)</f>
        <v>2719634</v>
      </c>
      <c r="E16" s="210">
        <f>IF(ISNUMBER(Regressions!E26),ROUND(Regressions!E26, 1), NA())</f>
        <v>100</v>
      </c>
      <c r="F16" s="335" t="e">
        <f>IF(ISNUMBER(Regressions!F26),ROUND(Regressions!F26, 1), NA())</f>
        <v>#N/A</v>
      </c>
      <c r="G16" s="232" t="e">
        <f>IF(ISNUMBER(Regressions!G26),ROUND(Regressions!G26, 1), NA())</f>
        <v>#N/A</v>
      </c>
      <c r="H16" s="336" t="e">
        <f>IF(ISNUMBER(Regressions!H26),ROUND(Regressions!H26, 1), NA())</f>
        <v>#N/A</v>
      </c>
      <c r="I16" s="233" t="e">
        <f>IF(ISNUMBER(Regressions!I26),ROUND(Regressions!I26, 1), NA())</f>
        <v>#N/A</v>
      </c>
      <c r="J16" s="337" t="e">
        <f>IF(ISNUMBER(Regressions!K26),ROUND(Regressions!K26, 1), NA())</f>
        <v>#N/A</v>
      </c>
      <c r="K16" s="335" t="e">
        <f>IF(ISNUMBER(Regressions!L26),ROUND(Regressions!L26, 1), NA())</f>
        <v>#N/A</v>
      </c>
      <c r="L16" s="234" t="e">
        <f>IF(ISNUMBER(Regressions!M26),ROUND(Regressions!M26, 1), NA())</f>
        <v>#N/A</v>
      </c>
      <c r="M16" s="336" t="e">
        <f>IF(ISNUMBER(Regressions!N26),ROUND(Regressions!N26, 1), NA())</f>
        <v>#N/A</v>
      </c>
      <c r="N16" s="233" t="e">
        <f>IF(ISNUMBER(Regressions!O26),ROUND(Regressions!O26, 1), NA())</f>
        <v>#N/A</v>
      </c>
      <c r="O16" s="337" t="e">
        <f>IF(ISNUMBER(Regressions!Q26),ROUND(Regressions!Q26, 1), NA())</f>
        <v>#N/A</v>
      </c>
      <c r="P16" s="335" t="e">
        <f>IF(ISNUMBER(Regressions!R26),ROUND(Regressions!R26, 1), NA())</f>
        <v>#N/A</v>
      </c>
      <c r="Q16" s="211" t="e">
        <f>IF(ISNUMBER(Regressions!S26),ROUND(Regressions!S26, 1), NA())</f>
        <v>#N/A</v>
      </c>
      <c r="R16" s="336" t="e">
        <f>IF(ISNUMBER(Regressions!T26),ROUND(Regressions!T26, 1), NA())</f>
        <v>#N/A</v>
      </c>
      <c r="S16" s="233" t="e">
        <f>IF(ISNUMBER(Regressions!U26),ROUND(Regressions!U26, 1), NA())</f>
        <v>#N/A</v>
      </c>
    </row>
    <row xmlns:x14ac="http://schemas.microsoft.com/office/spreadsheetml/2009/9/ac" r="17" x14ac:dyDescent="0.2">
      <c r="A17" s="332" t="str">
        <f>IF(ISBLANK(Regressions!A27), " ", Regressions!A27)</f>
        <v>Tajikistan</v>
      </c>
      <c r="B17" s="333">
        <f>IF(ISBLANK(Regressions!B27), " ", Regressions!B27)</f>
        <v>2013</v>
      </c>
      <c r="C17" s="338" t="str">
        <f>IF(ISBLANK(Regressions!C27), " ", Regressions!C27)</f>
        <v>National</v>
      </c>
      <c r="D17" s="334">
        <f>IF(ISBLANK(Regressions!D27), " ", Regressions!D27)</f>
        <v>2754651</v>
      </c>
      <c r="E17" s="210">
        <f>IF(ISNUMBER(Regressions!E27),ROUND(Regressions!E27, 1), NA())</f>
        <v>100</v>
      </c>
      <c r="F17" s="335">
        <f>IF(ISNUMBER(Regressions!F27),ROUND(Regressions!F27, 1), NA())</f>
        <v>86.3</v>
      </c>
      <c r="G17" s="232">
        <f>IF(ISNUMBER(Regressions!G27),ROUND(Regressions!G27, 1), NA())</f>
        <v>78.7</v>
      </c>
      <c r="H17" s="336">
        <f>IF(ISNUMBER(Regressions!H27),ROUND(Regressions!H27, 1), NA())</f>
        <v>7.6</v>
      </c>
      <c r="I17" s="233">
        <f>IF(ISNUMBER(Regressions!I27),ROUND(Regressions!I27, 1), NA())</f>
        <v>13.8</v>
      </c>
      <c r="J17" s="337">
        <f>IF(ISNUMBER(Regressions!K27),ROUND(Regressions!K27, 1), NA())</f>
        <v>98.7</v>
      </c>
      <c r="K17" s="335">
        <f>IF(ISNUMBER(Regressions!L27),ROUND(Regressions!L27, 1), NA())</f>
        <v>82</v>
      </c>
      <c r="L17" s="234">
        <f>IF(ISNUMBER(Regressions!M27),ROUND(Regressions!M27, 1), NA())</f>
        <v>46.6</v>
      </c>
      <c r="M17" s="336">
        <f>IF(ISNUMBER(Regressions!N27),ROUND(Regressions!N27, 1), NA())</f>
        <v>35.299999999999997</v>
      </c>
      <c r="N17" s="233">
        <f>IF(ISNUMBER(Regressions!O27),ROUND(Regressions!O27, 1), NA())</f>
        <v>18</v>
      </c>
      <c r="O17" s="337">
        <f>IF(ISNUMBER(Regressions!Q27),ROUND(Regressions!Q27, 1), NA())</f>
        <v>80.8</v>
      </c>
      <c r="P17" s="335">
        <f>IF(ISNUMBER(Regressions!R27),ROUND(Regressions!R27, 1), NA())</f>
        <v>38.6</v>
      </c>
      <c r="Q17" s="211">
        <f>IF(ISNUMBER(Regressions!S27),ROUND(Regressions!S27, 1), NA())</f>
        <v>25.5</v>
      </c>
      <c r="R17" s="336">
        <f>IF(ISNUMBER(Regressions!T27),ROUND(Regressions!T27, 1), NA())</f>
        <v>13.1</v>
      </c>
      <c r="S17" s="233">
        <f>IF(ISNUMBER(Regressions!U27),ROUND(Regressions!U27, 1), NA())</f>
        <v>61.4</v>
      </c>
    </row>
    <row xmlns:x14ac="http://schemas.microsoft.com/office/spreadsheetml/2009/9/ac" r="18" x14ac:dyDescent="0.2">
      <c r="A18" s="332" t="str">
        <f>IF(ISBLANK(Regressions!A28), " ", Regressions!A28)</f>
        <v>Tajikistan</v>
      </c>
      <c r="B18" s="333">
        <f>IF(ISBLANK(Regressions!B28), " ", Regressions!B28)</f>
        <v>2014</v>
      </c>
      <c r="C18" s="338" t="str">
        <f>IF(ISBLANK(Regressions!C28), " ", Regressions!C28)</f>
        <v>National</v>
      </c>
      <c r="D18" s="334">
        <f>IF(ISBLANK(Regressions!D28), " ", Regressions!D28)</f>
        <v>2798751</v>
      </c>
      <c r="E18" s="210">
        <f>IF(ISNUMBER(Regressions!E28),ROUND(Regressions!E28, 1), NA())</f>
        <v>100</v>
      </c>
      <c r="F18" s="335">
        <f>IF(ISNUMBER(Regressions!F28),ROUND(Regressions!F28, 1), NA())</f>
        <v>86.3</v>
      </c>
      <c r="G18" s="232">
        <f>IF(ISNUMBER(Regressions!G28),ROUND(Regressions!G28, 1), NA())</f>
        <v>78.7</v>
      </c>
      <c r="H18" s="336">
        <f>IF(ISNUMBER(Regressions!H28),ROUND(Regressions!H28, 1), NA())</f>
        <v>7.6</v>
      </c>
      <c r="I18" s="233">
        <f>IF(ISNUMBER(Regressions!I28),ROUND(Regressions!I28, 1), NA())</f>
        <v>13.8</v>
      </c>
      <c r="J18" s="337">
        <f>IF(ISNUMBER(Regressions!K28),ROUND(Regressions!K28, 1), NA())</f>
        <v>98.7</v>
      </c>
      <c r="K18" s="335">
        <f>IF(ISNUMBER(Regressions!L28),ROUND(Regressions!L28, 1), NA())</f>
        <v>82</v>
      </c>
      <c r="L18" s="234">
        <f>IF(ISNUMBER(Regressions!M28),ROUND(Regressions!M28, 1), NA())</f>
        <v>46.6</v>
      </c>
      <c r="M18" s="336">
        <f>IF(ISNUMBER(Regressions!N28),ROUND(Regressions!N28, 1), NA())</f>
        <v>35.299999999999997</v>
      </c>
      <c r="N18" s="233">
        <f>IF(ISNUMBER(Regressions!O28),ROUND(Regressions!O28, 1), NA())</f>
        <v>18</v>
      </c>
      <c r="O18" s="337">
        <f>IF(ISNUMBER(Regressions!Q28),ROUND(Regressions!Q28, 1), NA())</f>
        <v>80.8</v>
      </c>
      <c r="P18" s="335">
        <f>IF(ISNUMBER(Regressions!R28),ROUND(Regressions!R28, 1), NA())</f>
        <v>38.6</v>
      </c>
      <c r="Q18" s="211">
        <f>IF(ISNUMBER(Regressions!S28),ROUND(Regressions!S28, 1), NA())</f>
        <v>25.5</v>
      </c>
      <c r="R18" s="336">
        <f>IF(ISNUMBER(Regressions!T28),ROUND(Regressions!T28, 1), NA())</f>
        <v>13.1</v>
      </c>
      <c r="S18" s="233">
        <f>IF(ISNUMBER(Regressions!U28),ROUND(Regressions!U28, 1), NA())</f>
        <v>61.4</v>
      </c>
    </row>
    <row xmlns:x14ac="http://schemas.microsoft.com/office/spreadsheetml/2009/9/ac" r="19" x14ac:dyDescent="0.2">
      <c r="A19" s="332" t="str">
        <f>IF(ISBLANK(Regressions!A29), " ", Regressions!A29)</f>
        <v>Tajikistan</v>
      </c>
      <c r="B19" s="333">
        <f>IF(ISBLANK(Regressions!B29), " ", Regressions!B29)</f>
        <v>2015</v>
      </c>
      <c r="C19" s="338" t="str">
        <f>IF(ISBLANK(Regressions!C29), " ", Regressions!C29)</f>
        <v>National</v>
      </c>
      <c r="D19" s="334">
        <f>IF(ISBLANK(Regressions!D29), " ", Regressions!D29)</f>
        <v>2857592</v>
      </c>
      <c r="E19" s="210">
        <f>IF(ISNUMBER(Regressions!E29),ROUND(Regressions!E29, 1), NA())</f>
        <v>100</v>
      </c>
      <c r="F19" s="335">
        <f>IF(ISNUMBER(Regressions!F29),ROUND(Regressions!F29, 1), NA())</f>
        <v>86.3</v>
      </c>
      <c r="G19" s="232">
        <f>IF(ISNUMBER(Regressions!G29),ROUND(Regressions!G29, 1), NA())</f>
        <v>78.7</v>
      </c>
      <c r="H19" s="336">
        <f>IF(ISNUMBER(Regressions!H29),ROUND(Regressions!H29, 1), NA())</f>
        <v>7.6</v>
      </c>
      <c r="I19" s="233">
        <f>IF(ISNUMBER(Regressions!I29),ROUND(Regressions!I29, 1), NA())</f>
        <v>13.8</v>
      </c>
      <c r="J19" s="337">
        <f>IF(ISNUMBER(Regressions!K29),ROUND(Regressions!K29, 1), NA())</f>
        <v>98.7</v>
      </c>
      <c r="K19" s="335">
        <f>IF(ISNUMBER(Regressions!L29),ROUND(Regressions!L29, 1), NA())</f>
        <v>82</v>
      </c>
      <c r="L19" s="234">
        <f>IF(ISNUMBER(Regressions!M29),ROUND(Regressions!M29, 1), NA())</f>
        <v>46.6</v>
      </c>
      <c r="M19" s="336">
        <f>IF(ISNUMBER(Regressions!N29),ROUND(Regressions!N29, 1), NA())</f>
        <v>35.299999999999997</v>
      </c>
      <c r="N19" s="233">
        <f>IF(ISNUMBER(Regressions!O29),ROUND(Regressions!O29, 1), NA())</f>
        <v>18</v>
      </c>
      <c r="O19" s="337">
        <f>IF(ISNUMBER(Regressions!Q29),ROUND(Regressions!Q29, 1), NA())</f>
        <v>80.8</v>
      </c>
      <c r="P19" s="335">
        <f>IF(ISNUMBER(Regressions!R29),ROUND(Regressions!R29, 1), NA())</f>
        <v>38.6</v>
      </c>
      <c r="Q19" s="211">
        <f>IF(ISNUMBER(Regressions!S29),ROUND(Regressions!S29, 1), NA())</f>
        <v>25.5</v>
      </c>
      <c r="R19" s="336">
        <f>IF(ISNUMBER(Regressions!T29),ROUND(Regressions!T29, 1), NA())</f>
        <v>13.1</v>
      </c>
      <c r="S19" s="233">
        <f>IF(ISNUMBER(Regressions!U29),ROUND(Regressions!U29, 1), NA())</f>
        <v>61.4</v>
      </c>
    </row>
    <row xmlns:x14ac="http://schemas.microsoft.com/office/spreadsheetml/2009/9/ac" r="20" x14ac:dyDescent="0.2">
      <c r="A20" s="332" t="str">
        <f>IF(ISBLANK(Regressions!A30), " ", Regressions!A30)</f>
        <v>Tajikistan</v>
      </c>
      <c r="B20" s="333">
        <f>IF(ISBLANK(Regressions!B30), " ", Regressions!B30)</f>
        <v>2016</v>
      </c>
      <c r="C20" s="338" t="str">
        <f>IF(ISBLANK(Regressions!C30), " ", Regressions!C30)</f>
        <v>National</v>
      </c>
      <c r="D20" s="334">
        <f>IF(ISBLANK(Regressions!D30), " ", Regressions!D30)</f>
        <v>2921946</v>
      </c>
      <c r="E20" s="210">
        <f>IF(ISNUMBER(Regressions!E30),ROUND(Regressions!E30, 1), NA())</f>
        <v>100</v>
      </c>
      <c r="F20" s="335">
        <f>IF(ISNUMBER(Regressions!F30),ROUND(Regressions!F30, 1), NA())</f>
        <v>86.3</v>
      </c>
      <c r="G20" s="232">
        <f>IF(ISNUMBER(Regressions!G30),ROUND(Regressions!G30, 1), NA())</f>
        <v>78.7</v>
      </c>
      <c r="H20" s="336">
        <f>IF(ISNUMBER(Regressions!H30),ROUND(Regressions!H30, 1), NA())</f>
        <v>7.6</v>
      </c>
      <c r="I20" s="233">
        <f>IF(ISNUMBER(Regressions!I30),ROUND(Regressions!I30, 1), NA())</f>
        <v>13.8</v>
      </c>
      <c r="J20" s="337">
        <f>IF(ISNUMBER(Regressions!K30),ROUND(Regressions!K30, 1), NA())</f>
        <v>98.7</v>
      </c>
      <c r="K20" s="335">
        <f>IF(ISNUMBER(Regressions!L30),ROUND(Regressions!L30, 1), NA())</f>
        <v>82</v>
      </c>
      <c r="L20" s="234">
        <f>IF(ISNUMBER(Regressions!M30),ROUND(Regressions!M30, 1), NA())</f>
        <v>46.6</v>
      </c>
      <c r="M20" s="336">
        <f>IF(ISNUMBER(Regressions!N30),ROUND(Regressions!N30, 1), NA())</f>
        <v>35.299999999999997</v>
      </c>
      <c r="N20" s="233">
        <f>IF(ISNUMBER(Regressions!O30),ROUND(Regressions!O30, 1), NA())</f>
        <v>18</v>
      </c>
      <c r="O20" s="337">
        <f>IF(ISNUMBER(Regressions!Q30),ROUND(Regressions!Q30, 1), NA())</f>
        <v>80.8</v>
      </c>
      <c r="P20" s="335">
        <f>IF(ISNUMBER(Regressions!R30),ROUND(Regressions!R30, 1), NA())</f>
        <v>38.6</v>
      </c>
      <c r="Q20" s="211">
        <f>IF(ISNUMBER(Regressions!S30),ROUND(Regressions!S30, 1), NA())</f>
        <v>25.5</v>
      </c>
      <c r="R20" s="336">
        <f>IF(ISNUMBER(Regressions!T30),ROUND(Regressions!T30, 1), NA())</f>
        <v>13.1</v>
      </c>
      <c r="S20" s="233">
        <f>IF(ISNUMBER(Regressions!U30),ROUND(Regressions!U30, 1), NA())</f>
        <v>61.4</v>
      </c>
    </row>
    <row xmlns:x14ac="http://schemas.microsoft.com/office/spreadsheetml/2009/9/ac" r="21" x14ac:dyDescent="0.2">
      <c r="A21" s="332" t="str">
        <f>IF(ISBLANK(Regressions!A31), " ", Regressions!A31)</f>
        <v>Tajikistan</v>
      </c>
      <c r="B21" s="333">
        <f>IF(ISBLANK(Regressions!B31), " ", Regressions!B31)</f>
        <v>2017</v>
      </c>
      <c r="C21" s="338" t="str">
        <f>IF(ISBLANK(Regressions!C31), " ", Regressions!C31)</f>
        <v>National</v>
      </c>
      <c r="D21" s="334">
        <f>IF(ISBLANK(Regressions!D31), " ", Regressions!D31)</f>
        <v>2989755</v>
      </c>
      <c r="E21" s="210">
        <f>IF(ISNUMBER(Regressions!E31),ROUND(Regressions!E31, 1), NA())</f>
        <v>100</v>
      </c>
      <c r="F21" s="335">
        <f>IF(ISNUMBER(Regressions!F31),ROUND(Regressions!F31, 1), NA())</f>
        <v>86.3</v>
      </c>
      <c r="G21" s="232">
        <f>IF(ISNUMBER(Regressions!G31),ROUND(Regressions!G31, 1), NA())</f>
        <v>78.7</v>
      </c>
      <c r="H21" s="336">
        <f>IF(ISNUMBER(Regressions!H31),ROUND(Regressions!H31, 1), NA())</f>
        <v>7.6</v>
      </c>
      <c r="I21" s="233">
        <f>IF(ISNUMBER(Regressions!I31),ROUND(Regressions!I31, 1), NA())</f>
        <v>13.8</v>
      </c>
      <c r="J21" s="337">
        <f>IF(ISNUMBER(Regressions!K31),ROUND(Regressions!K31, 1), NA())</f>
        <v>98.7</v>
      </c>
      <c r="K21" s="335">
        <f>IF(ISNUMBER(Regressions!L31),ROUND(Regressions!L31, 1), NA())</f>
        <v>82</v>
      </c>
      <c r="L21" s="234">
        <f>IF(ISNUMBER(Regressions!M31),ROUND(Regressions!M31, 1), NA())</f>
        <v>46.6</v>
      </c>
      <c r="M21" s="336">
        <f>IF(ISNUMBER(Regressions!N31),ROUND(Regressions!N31, 1), NA())</f>
        <v>35.299999999999997</v>
      </c>
      <c r="N21" s="233">
        <f>IF(ISNUMBER(Regressions!O31),ROUND(Regressions!O31, 1), NA())</f>
        <v>18</v>
      </c>
      <c r="O21" s="337">
        <f>IF(ISNUMBER(Regressions!Q31),ROUND(Regressions!Q31, 1), NA())</f>
        <v>80.8</v>
      </c>
      <c r="P21" s="335">
        <f>IF(ISNUMBER(Regressions!R31),ROUND(Regressions!R31, 1), NA())</f>
        <v>38.6</v>
      </c>
      <c r="Q21" s="211">
        <f>IF(ISNUMBER(Regressions!S31),ROUND(Regressions!S31, 1), NA())</f>
        <v>25.5</v>
      </c>
      <c r="R21" s="336">
        <f>IF(ISNUMBER(Regressions!T31),ROUND(Regressions!T31, 1), NA())</f>
        <v>13.1</v>
      </c>
      <c r="S21" s="233">
        <f>IF(ISNUMBER(Regressions!U31),ROUND(Regressions!U31, 1), NA())</f>
        <v>61.4</v>
      </c>
    </row>
    <row xmlns:x14ac="http://schemas.microsoft.com/office/spreadsheetml/2009/9/ac" r="22" x14ac:dyDescent="0.2">
      <c r="A22" s="332" t="str">
        <f>IF(ISBLANK(Regressions!A32), " ", Regressions!A32)</f>
        <v>Tajikistan</v>
      </c>
      <c r="B22" s="333">
        <f>IF(ISBLANK(Regressions!B32), " ", Regressions!B32)</f>
        <v>2018</v>
      </c>
      <c r="C22" s="338" t="str">
        <f>IF(ISBLANK(Regressions!C32), " ", Regressions!C32)</f>
        <v>National</v>
      </c>
      <c r="D22" s="334">
        <f>IF(ISBLANK(Regressions!D32), " ", Regressions!D32)</f>
        <v>3068036</v>
      </c>
      <c r="E22" s="210">
        <f>IF(ISNUMBER(Regressions!E32),ROUND(Regressions!E32, 1), NA())</f>
        <v>100</v>
      </c>
      <c r="F22" s="335">
        <f>IF(ISNUMBER(Regressions!F32),ROUND(Regressions!F32, 1), NA())</f>
        <v>86.3</v>
      </c>
      <c r="G22" s="232">
        <f>IF(ISNUMBER(Regressions!G32),ROUND(Regressions!G32, 1), NA())</f>
        <v>78.7</v>
      </c>
      <c r="H22" s="336">
        <f>IF(ISNUMBER(Regressions!H32),ROUND(Regressions!H32, 1), NA())</f>
        <v>7.6</v>
      </c>
      <c r="I22" s="233">
        <f>IF(ISNUMBER(Regressions!I32),ROUND(Regressions!I32, 1), NA())</f>
        <v>13.8</v>
      </c>
      <c r="J22" s="337">
        <f>IF(ISNUMBER(Regressions!K32),ROUND(Regressions!K32, 1), NA())</f>
        <v>98.7</v>
      </c>
      <c r="K22" s="335">
        <f>IF(ISNUMBER(Regressions!L32),ROUND(Regressions!L32, 1), NA())</f>
        <v>82</v>
      </c>
      <c r="L22" s="234">
        <f>IF(ISNUMBER(Regressions!M32),ROUND(Regressions!M32, 1), NA())</f>
        <v>46.6</v>
      </c>
      <c r="M22" s="336">
        <f>IF(ISNUMBER(Regressions!N32),ROUND(Regressions!N32, 1), NA())</f>
        <v>35.299999999999997</v>
      </c>
      <c r="N22" s="233">
        <f>IF(ISNUMBER(Regressions!O32),ROUND(Regressions!O32, 1), NA())</f>
        <v>18</v>
      </c>
      <c r="O22" s="337">
        <f>IF(ISNUMBER(Regressions!Q32),ROUND(Regressions!Q32, 1), NA())</f>
        <v>80.8</v>
      </c>
      <c r="P22" s="335">
        <f>IF(ISNUMBER(Regressions!R32),ROUND(Regressions!R32, 1), NA())</f>
        <v>38.6</v>
      </c>
      <c r="Q22" s="211">
        <f>IF(ISNUMBER(Regressions!S32),ROUND(Regressions!S32, 1), NA())</f>
        <v>25.5</v>
      </c>
      <c r="R22" s="336">
        <f>IF(ISNUMBER(Regressions!T32),ROUND(Regressions!T32, 1), NA())</f>
        <v>13.1</v>
      </c>
      <c r="S22" s="233">
        <f>IF(ISNUMBER(Regressions!U32),ROUND(Regressions!U32, 1), NA())</f>
        <v>61.4</v>
      </c>
    </row>
    <row xmlns:x14ac="http://schemas.microsoft.com/office/spreadsheetml/2009/9/ac" r="23" x14ac:dyDescent="0.2">
      <c r="A23" s="332" t="str">
        <f>IF(ISBLANK(Regressions!A33), " ", Regressions!A33)</f>
        <v>Tajikistan</v>
      </c>
      <c r="B23" s="333">
        <f>IF(ISBLANK(Regressions!B33), " ", Regressions!B33)</f>
        <v>2019</v>
      </c>
      <c r="C23" s="338" t="str">
        <f>IF(ISBLANK(Regressions!C33), " ", Regressions!C33)</f>
        <v>National</v>
      </c>
      <c r="D23" s="334">
        <f>IF(ISBLANK(Regressions!D33), " ", Regressions!D33)</f>
        <v>3144952</v>
      </c>
      <c r="E23" s="210">
        <f>IF(ISNUMBER(Regressions!E33),ROUND(Regressions!E33, 1), NA())</f>
        <v>100</v>
      </c>
      <c r="F23" s="335">
        <f>IF(ISNUMBER(Regressions!F33),ROUND(Regressions!F33, 1), NA())</f>
        <v>86.3</v>
      </c>
      <c r="G23" s="232">
        <f>IF(ISNUMBER(Regressions!G33),ROUND(Regressions!G33, 1), NA())</f>
        <v>78.7</v>
      </c>
      <c r="H23" s="336">
        <f>IF(ISNUMBER(Regressions!H33),ROUND(Regressions!H33, 1), NA())</f>
        <v>7.6</v>
      </c>
      <c r="I23" s="233">
        <f>IF(ISNUMBER(Regressions!I33),ROUND(Regressions!I33, 1), NA())</f>
        <v>13.8</v>
      </c>
      <c r="J23" s="337">
        <f>IF(ISNUMBER(Regressions!K33),ROUND(Regressions!K33, 1), NA())</f>
        <v>98.7</v>
      </c>
      <c r="K23" s="335">
        <f>IF(ISNUMBER(Regressions!L33),ROUND(Regressions!L33, 1), NA())</f>
        <v>82</v>
      </c>
      <c r="L23" s="234">
        <f>IF(ISNUMBER(Regressions!M33),ROUND(Regressions!M33, 1), NA())</f>
        <v>46.6</v>
      </c>
      <c r="M23" s="336">
        <f>IF(ISNUMBER(Regressions!N33),ROUND(Regressions!N33, 1), NA())</f>
        <v>35.299999999999997</v>
      </c>
      <c r="N23" s="233">
        <f>IF(ISNUMBER(Regressions!O33),ROUND(Regressions!O33, 1), NA())</f>
        <v>18</v>
      </c>
      <c r="O23" s="337">
        <f>IF(ISNUMBER(Regressions!Q33),ROUND(Regressions!Q33, 1), NA())</f>
        <v>80.8</v>
      </c>
      <c r="P23" s="335">
        <f>IF(ISNUMBER(Regressions!R33),ROUND(Regressions!R33, 1), NA())</f>
        <v>38.6</v>
      </c>
      <c r="Q23" s="211">
        <f>IF(ISNUMBER(Regressions!S33),ROUND(Regressions!S33, 1), NA())</f>
        <v>25.5</v>
      </c>
      <c r="R23" s="336">
        <f>IF(ISNUMBER(Regressions!T33),ROUND(Regressions!T33, 1), NA())</f>
        <v>13.1</v>
      </c>
      <c r="S23" s="233">
        <f>IF(ISNUMBER(Regressions!U33),ROUND(Regressions!U33, 1), NA())</f>
        <v>61.4</v>
      </c>
    </row>
    <row xmlns:x14ac="http://schemas.microsoft.com/office/spreadsheetml/2009/9/ac" r="24" x14ac:dyDescent="0.2">
      <c r="A24" s="332" t="str">
        <f>IF(ISBLANK(Regressions!A34), " ", Regressions!A34)</f>
        <v>Tajikistan</v>
      </c>
      <c r="B24" s="333">
        <f>IF(ISBLANK(Regressions!B34), " ", Regressions!B34)</f>
        <v>2020</v>
      </c>
      <c r="C24" s="338" t="str">
        <f>IF(ISBLANK(Regressions!C34), " ", Regressions!C34)</f>
        <v>National</v>
      </c>
      <c r="D24" s="334">
        <f>IF(ISBLANK(Regressions!D34), " ", Regressions!D34)</f>
        <v>3219543</v>
      </c>
      <c r="E24" s="210">
        <f>IF(ISNUMBER(Regressions!E34),ROUND(Regressions!E34, 1), NA())</f>
        <v>100</v>
      </c>
      <c r="F24" s="335">
        <f>IF(ISNUMBER(Regressions!F34),ROUND(Regressions!F34, 1), NA())</f>
        <v>86.3</v>
      </c>
      <c r="G24" s="232">
        <f>IF(ISNUMBER(Regressions!G34),ROUND(Regressions!G34, 1), NA())</f>
        <v>78.7</v>
      </c>
      <c r="H24" s="336">
        <f>IF(ISNUMBER(Regressions!H34),ROUND(Regressions!H34, 1), NA())</f>
        <v>7.6</v>
      </c>
      <c r="I24" s="233">
        <f>IF(ISNUMBER(Regressions!I34),ROUND(Regressions!I34, 1), NA())</f>
        <v>13.8</v>
      </c>
      <c r="J24" s="337">
        <f>IF(ISNUMBER(Regressions!K34),ROUND(Regressions!K34, 1), NA())</f>
        <v>98.7</v>
      </c>
      <c r="K24" s="335">
        <f>IF(ISNUMBER(Regressions!L34),ROUND(Regressions!L34, 1), NA())</f>
        <v>82</v>
      </c>
      <c r="L24" s="234">
        <f>IF(ISNUMBER(Regressions!M34),ROUND(Regressions!M34, 1), NA())</f>
        <v>46.6</v>
      </c>
      <c r="M24" s="336">
        <f>IF(ISNUMBER(Regressions!N34),ROUND(Regressions!N34, 1), NA())</f>
        <v>35.299999999999997</v>
      </c>
      <c r="N24" s="233">
        <f>IF(ISNUMBER(Regressions!O34),ROUND(Regressions!O34, 1), NA())</f>
        <v>18</v>
      </c>
      <c r="O24" s="337">
        <f>IF(ISNUMBER(Regressions!Q34),ROUND(Regressions!Q34, 1), NA())</f>
        <v>80.8</v>
      </c>
      <c r="P24" s="335">
        <f>IF(ISNUMBER(Regressions!R34),ROUND(Regressions!R34, 1), NA())</f>
        <v>38.6</v>
      </c>
      <c r="Q24" s="211">
        <f>IF(ISNUMBER(Regressions!S34),ROUND(Regressions!S34, 1), NA())</f>
        <v>25.5</v>
      </c>
      <c r="R24" s="336">
        <f>IF(ISNUMBER(Regressions!T34),ROUND(Regressions!T34, 1), NA())</f>
        <v>13.1</v>
      </c>
      <c r="S24" s="233">
        <f>IF(ISNUMBER(Regressions!U34),ROUND(Regressions!U34, 1), NA())</f>
        <v>61.4</v>
      </c>
    </row>
    <row xmlns:x14ac="http://schemas.microsoft.com/office/spreadsheetml/2009/9/ac" r="25" x14ac:dyDescent="0.2">
      <c r="A25" s="382" t="str">
        <f>IF(ISBLANK(Regressions!A35), " ", Regressions!A35)</f>
        <v>Tajikistan</v>
      </c>
      <c r="B25" s="383">
        <f>IF(ISBLANK(Regressions!B35), " ", Regressions!B35)</f>
        <v>2021</v>
      </c>
      <c r="C25" s="384" t="str">
        <f>IF(ISBLANK(Regressions!C35), " ", Regressions!C35)</f>
        <v>National</v>
      </c>
      <c r="D25" s="385">
        <f>IF(ISBLANK(Regressions!D35), " ", Regressions!D35)</f>
        <v>3289815</v>
      </c>
      <c r="E25" s="388">
        <f>IF(ISNUMBER(Regressions!E35),ROUND(Regressions!E35, 1), NA())</f>
        <v>100</v>
      </c>
      <c r="F25" s="386">
        <f>IF(ISNUMBER(Regressions!F35),ROUND(Regressions!F35, 1), NA())</f>
        <v>86.3</v>
      </c>
      <c r="G25" s="389">
        <f>IF(ISNUMBER(Regressions!G35),ROUND(Regressions!G35, 1), NA())</f>
        <v>78.7</v>
      </c>
      <c r="H25" s="387">
        <f>IF(ISNUMBER(Regressions!H35),ROUND(Regressions!H35, 1), NA())</f>
        <v>7.6</v>
      </c>
      <c r="I25" s="390">
        <f>IF(ISNUMBER(Regressions!I35),ROUND(Regressions!I35, 1), NA())</f>
        <v>13.8</v>
      </c>
      <c r="J25" s="388">
        <f>IF(ISNUMBER(Regressions!K35),ROUND(Regressions!K35, 1), NA())</f>
        <v>98.7</v>
      </c>
      <c r="K25" s="386">
        <f>IF(ISNUMBER(Regressions!L35),ROUND(Regressions!L35, 1), NA())</f>
        <v>82</v>
      </c>
      <c r="L25" s="391">
        <f>IF(ISNUMBER(Regressions!M35),ROUND(Regressions!M35, 1), NA())</f>
        <v>46.6</v>
      </c>
      <c r="M25" s="387">
        <f>IF(ISNUMBER(Regressions!N35),ROUND(Regressions!N35, 1), NA())</f>
        <v>35.299999999999997</v>
      </c>
      <c r="N25" s="390">
        <f>IF(ISNUMBER(Regressions!O35),ROUND(Regressions!O35, 1), NA())</f>
        <v>18</v>
      </c>
      <c r="O25" s="388">
        <f>IF(ISNUMBER(Regressions!Q35),ROUND(Regressions!Q35, 1), NA())</f>
        <v>80.8</v>
      </c>
      <c r="P25" s="386">
        <f>IF(ISNUMBER(Regressions!R35),ROUND(Regressions!R35, 1), NA())</f>
        <v>38.6</v>
      </c>
      <c r="Q25" s="392">
        <f>IF(ISNUMBER(Regressions!S35),ROUND(Regressions!S35, 1), NA())</f>
        <v>25.5</v>
      </c>
      <c r="R25" s="387">
        <f>IF(ISNUMBER(Regressions!T35),ROUND(Regressions!T35, 1), NA())</f>
        <v>13.1</v>
      </c>
      <c r="S25" s="390">
        <f>IF(ISNUMBER(Regressions!U35),ROUND(Regressions!U35, 1), NA())</f>
        <v>61.4</v>
      </c>
      <c r="T25" s="381"/>
      <c r="U25" s="381"/>
      <c r="V25" s="381"/>
      <c r="W25" s="381"/>
      <c r="X25" s="381"/>
      <c r="Y25" s="381"/>
      <c r="Z25" s="381"/>
      <c r="AA25" s="381"/>
      <c r="AB25" s="381"/>
      <c r="AC25" s="381"/>
    </row>
    <row xmlns:x14ac="http://schemas.microsoft.com/office/spreadsheetml/2009/9/ac" r="26" x14ac:dyDescent="0.2">
      <c r="A26" s="332" t="str">
        <f>IF(ISBLANK(Regressions!A36), " ", Regressions!A36)</f>
        <v>Tajikistan</v>
      </c>
      <c r="B26" s="333">
        <f>IF(ISBLANK(Regressions!B36), " ", Regressions!B36)</f>
        <v>2022</v>
      </c>
      <c r="C26" s="338" t="str">
        <f>IF(ISBLANK(Regressions!C36), " ", Regressions!C36)</f>
        <v>National</v>
      </c>
      <c r="D26" s="334">
        <f>IF(ISBLANK(Regressions!D36), " ", Regressions!D36)</f>
        <v>3365282</v>
      </c>
      <c r="E26" s="210">
        <f>IF(ISNUMBER(Regressions!E36),ROUND(Regressions!E36, 1), NA())</f>
        <v>100</v>
      </c>
      <c r="F26" s="335" t="e">
        <f>IF(ISNUMBER(Regressions!F36),ROUND(Regressions!F36, 1), NA())</f>
        <v>#N/A</v>
      </c>
      <c r="G26" s="232" t="e">
        <f>IF(ISNUMBER(Regressions!G36),ROUND(Regressions!G36, 1), NA())</f>
        <v>#N/A</v>
      </c>
      <c r="H26" s="336" t="e">
        <f>IF(ISNUMBER(Regressions!H36),ROUND(Regressions!H36, 1), NA())</f>
        <v>#N/A</v>
      </c>
      <c r="I26" s="233" t="e">
        <f>IF(ISNUMBER(Regressions!I36),ROUND(Regressions!I36, 1), NA())</f>
        <v>#N/A</v>
      </c>
      <c r="J26" s="337" t="e">
        <f>IF(ISNUMBER(Regressions!K36),ROUND(Regressions!K36, 1), NA())</f>
        <v>#N/A</v>
      </c>
      <c r="K26" s="335" t="e">
        <f>IF(ISNUMBER(Regressions!L36),ROUND(Regressions!L36, 1), NA())</f>
        <v>#N/A</v>
      </c>
      <c r="L26" s="234" t="e">
        <f>IF(ISNUMBER(Regressions!M36),ROUND(Regressions!M36, 1), NA())</f>
        <v>#N/A</v>
      </c>
      <c r="M26" s="336" t="e">
        <f>IF(ISNUMBER(Regressions!N36),ROUND(Regressions!N36, 1), NA())</f>
        <v>#N/A</v>
      </c>
      <c r="N26" s="233" t="e">
        <f>IF(ISNUMBER(Regressions!O36),ROUND(Regressions!O36, 1), NA())</f>
        <v>#N/A</v>
      </c>
      <c r="O26" s="337" t="e">
        <f>IF(ISNUMBER(Regressions!Q36),ROUND(Regressions!Q36, 1), NA())</f>
        <v>#N/A</v>
      </c>
      <c r="P26" s="335" t="e">
        <f>IF(ISNUMBER(Regressions!R36),ROUND(Regressions!R36, 1), NA())</f>
        <v>#N/A</v>
      </c>
      <c r="Q26" s="211" t="e">
        <f>IF(ISNUMBER(Regressions!S36),ROUND(Regressions!S36, 1), NA())</f>
        <v>#N/A</v>
      </c>
      <c r="R26" s="336" t="e">
        <f>IF(ISNUMBER(Regressions!T36),ROUND(Regressions!T36, 1), NA())</f>
        <v>#N/A</v>
      </c>
      <c r="S26" s="233" t="e">
        <f>IF(ISNUMBER(Regressions!U36),ROUND(Regressions!U36, 1), NA())</f>
        <v>#N/A</v>
      </c>
    </row>
    <row xmlns:x14ac="http://schemas.microsoft.com/office/spreadsheetml/2009/9/ac" r="27" x14ac:dyDescent="0.2">
      <c r="A27" s="339" t="str">
        <f>IF(ISBLANK(Regressions!A37), " ", Regressions!A37)</f>
        <v>Tajikistan</v>
      </c>
      <c r="B27" s="340">
        <f>IF(ISBLANK(Regressions!B37), " ", Regressions!B37)</f>
        <v>2023</v>
      </c>
      <c r="C27" s="341" t="str">
        <f>IF(ISBLANK(Regressions!C37), " ", Regressions!C37)</f>
        <v>National</v>
      </c>
      <c r="D27" s="342">
        <f>IF(ISBLANK(Regressions!D37), " ", Regressions!D37)</f>
        <v>3214151</v>
      </c>
      <c r="E27" s="343">
        <f>IF(ISNUMBER(Regressions!E37),ROUND(Regressions!E37, 1), NA())</f>
        <v>100</v>
      </c>
      <c r="F27" s="344" t="e">
        <f>IF(ISNUMBER(Regressions!F37),ROUND(Regressions!F37, 1), NA())</f>
        <v>#N/A</v>
      </c>
      <c r="G27" s="345" t="e">
        <f>IF(ISNUMBER(Regressions!G37),ROUND(Regressions!G37, 1), NA())</f>
        <v>#N/A</v>
      </c>
      <c r="H27" s="346" t="e">
        <f>IF(ISNUMBER(Regressions!H37),ROUND(Regressions!H37, 1), NA())</f>
        <v>#N/A</v>
      </c>
      <c r="I27" s="347" t="e">
        <f>IF(ISNUMBER(Regressions!I37),ROUND(Regressions!I37, 1), NA())</f>
        <v>#N/A</v>
      </c>
      <c r="J27" s="348" t="e">
        <f>IF(ISNUMBER(Regressions!K37),ROUND(Regressions!K37, 1), NA())</f>
        <v>#N/A</v>
      </c>
      <c r="K27" s="344" t="e">
        <f>IF(ISNUMBER(Regressions!L37),ROUND(Regressions!L37, 1), NA())</f>
        <v>#N/A</v>
      </c>
      <c r="L27" s="349" t="e">
        <f>IF(ISNUMBER(Regressions!M37),ROUND(Regressions!M37, 1), NA())</f>
        <v>#N/A</v>
      </c>
      <c r="M27" s="346" t="e">
        <f>IF(ISNUMBER(Regressions!N37),ROUND(Regressions!N37, 1), NA())</f>
        <v>#N/A</v>
      </c>
      <c r="N27" s="347" t="e">
        <f>IF(ISNUMBER(Regressions!O37),ROUND(Regressions!O37, 1), NA())</f>
        <v>#N/A</v>
      </c>
      <c r="O27" s="348" t="e">
        <f>IF(ISNUMBER(Regressions!Q37),ROUND(Regressions!Q37, 1), NA())</f>
        <v>#N/A</v>
      </c>
      <c r="P27" s="344" t="e">
        <f>IF(ISNUMBER(Regressions!R37),ROUND(Regressions!R37, 1), NA())</f>
        <v>#N/A</v>
      </c>
      <c r="Q27" s="350" t="e">
        <f>IF(ISNUMBER(Regressions!S37),ROUND(Regressions!S37, 1), NA())</f>
        <v>#N/A</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Tajikistan</v>
      </c>
      <c r="B28" s="333">
        <f>IF(ISBLANK(Regressions!B38), " ", Regressions!B38)</f>
        <v>2024</v>
      </c>
      <c r="C28" s="338" t="str">
        <f>IF(ISBLANK(Regressions!C38), " ", Regressions!C38)</f>
        <v>National</v>
      </c>
      <c r="D28" s="334" t="str">
        <f>IF(ISBLANK(Regressions!D38), " ", Regressions!D38)</f>
        <v> </v>
      </c>
      <c r="E28" s="210" t="e">
        <f>IF(ISNUMBER(Regressions!E38),ROUND(Regressions!E38, 1), NA())</f>
        <v>#N/A</v>
      </c>
      <c r="F28" s="335" t="e">
        <f>IF(ISNUMBER(Regressions!F38),ROUND(Regressions!F38, 1), NA())</f>
        <v>#N/A</v>
      </c>
      <c r="G28" s="232" t="e">
        <f>IF(ISNUMBER(Regressions!G38),ROUND(Regressions!G38, 1), NA())</f>
        <v>#N/A</v>
      </c>
      <c r="H28" s="336" t="e">
        <f>IF(ISNUMBER(Regressions!H38),ROUND(Regressions!H38, 1), NA())</f>
        <v>#N/A</v>
      </c>
      <c r="I28" s="233" t="e">
        <f>IF(ISNUMBER(Regressions!I38),ROUND(Regressions!I38, 1), NA())</f>
        <v>#N/A</v>
      </c>
      <c r="J28" s="337" t="e">
        <f>IF(ISNUMBER(Regressions!K38),ROUND(Regressions!K38, 1), NA())</f>
        <v>#N/A</v>
      </c>
      <c r="K28" s="335" t="e">
        <f>IF(ISNUMBER(Regressions!L38),ROUND(Regressions!L38, 1), NA())</f>
        <v>#N/A</v>
      </c>
      <c r="L28" s="234" t="e">
        <f>IF(ISNUMBER(Regressions!M38),ROUND(Regressions!M38, 1), NA())</f>
        <v>#N/A</v>
      </c>
      <c r="M28" s="336" t="e">
        <f>IF(ISNUMBER(Regressions!N38),ROUND(Regressions!N38, 1), NA())</f>
        <v>#N/A</v>
      </c>
      <c r="N28" s="233" t="e">
        <f>IF(ISNUMBER(Regressions!O38),ROUND(Regressions!O38, 1), NA())</f>
        <v>#N/A</v>
      </c>
      <c r="O28" s="337" t="e">
        <f>IF(ISNUMBER(Regressions!Q38),ROUND(Regressions!Q38, 1), NA())</f>
        <v>#N/A</v>
      </c>
      <c r="P28" s="335" t="e">
        <f>IF(ISNUMBER(Regressions!R38),ROUND(Regressions!R38, 1), NA())</f>
        <v>#N/A</v>
      </c>
      <c r="Q28" s="211" t="e">
        <f>IF(ISNUMBER(Regressions!S38),ROUND(Regressions!S38, 1), NA())</f>
        <v>#N/A</v>
      </c>
      <c r="R28" s="336" t="e">
        <f>IF(ISNUMBER(Regressions!T38),ROUND(Regressions!T38, 1), NA())</f>
        <v>#N/A</v>
      </c>
      <c r="S28" s="233" t="e">
        <f>IF(ISNUMBER(Regressions!U38),ROUND(Regressions!U38, 1), NA())</f>
        <v>#N/A</v>
      </c>
    </row>
    <row xmlns:x14ac="http://schemas.microsoft.com/office/spreadsheetml/2009/9/ac" r="29" hidden="true" x14ac:dyDescent="0.2">
      <c r="A29" s="332" t="str">
        <f>IF(ISBLANK(Regressions!A39), " ", Regressions!A39)</f>
        <v>Tajikistan</v>
      </c>
      <c r="B29" s="333">
        <f>IF(ISBLANK(Regressions!B39), " ", Regressions!B39)</f>
        <v>2025</v>
      </c>
      <c r="C29" s="338" t="str">
        <f>IF(ISBLANK(Regressions!C39), " ", Regressions!C39)</f>
        <v>National</v>
      </c>
      <c r="D29" s="334" t="str">
        <f>IF(ISBLANK(Regressions!D39), " ", Regressions!D39)</f>
        <v> </v>
      </c>
      <c r="E29" s="210" t="e">
        <f>IF(ISNUMBER(Regressions!E39),ROUND(Regressions!E39, 1), NA())</f>
        <v>#N/A</v>
      </c>
      <c r="F29" s="335" t="e">
        <f>IF(ISNUMBER(Regressions!F39),ROUND(Regressions!F39, 1), NA())</f>
        <v>#N/A</v>
      </c>
      <c r="G29" s="232" t="e">
        <f>IF(ISNUMBER(Regressions!G39),ROUND(Regressions!G39, 1), NA())</f>
        <v>#N/A</v>
      </c>
      <c r="H29" s="336" t="e">
        <f>IF(ISNUMBER(Regressions!H39),ROUND(Regressions!H39, 1), NA())</f>
        <v>#N/A</v>
      </c>
      <c r="I29" s="233" t="e">
        <f>IF(ISNUMBER(Regressions!I39),ROUND(Regressions!I39, 1), NA())</f>
        <v>#N/A</v>
      </c>
      <c r="J29" s="337" t="e">
        <f>IF(ISNUMBER(Regressions!K39),ROUND(Regressions!K39, 1), NA())</f>
        <v>#N/A</v>
      </c>
      <c r="K29" s="335" t="e">
        <f>IF(ISNUMBER(Regressions!L39),ROUND(Regressions!L39, 1), NA())</f>
        <v>#N/A</v>
      </c>
      <c r="L29" s="234" t="e">
        <f>IF(ISNUMBER(Regressions!M39),ROUND(Regressions!M39, 1), NA())</f>
        <v>#N/A</v>
      </c>
      <c r="M29" s="336" t="e">
        <f>IF(ISNUMBER(Regressions!N39),ROUND(Regressions!N39, 1), NA())</f>
        <v>#N/A</v>
      </c>
      <c r="N29" s="233" t="e">
        <f>IF(ISNUMBER(Regressions!O39),ROUND(Regressions!O39, 1), NA())</f>
        <v>#N/A</v>
      </c>
      <c r="O29" s="337" t="e">
        <f>IF(ISNUMBER(Regressions!Q39),ROUND(Regressions!Q39, 1), NA())</f>
        <v>#N/A</v>
      </c>
      <c r="P29" s="335" t="e">
        <f>IF(ISNUMBER(Regressions!R39),ROUND(Regressions!R39, 1), NA())</f>
        <v>#N/A</v>
      </c>
      <c r="Q29" s="211" t="e">
        <f>IF(ISNUMBER(Regressions!S39),ROUND(Regressions!S39, 1), NA())</f>
        <v>#N/A</v>
      </c>
      <c r="R29" s="336" t="e">
        <f>IF(ISNUMBER(Regressions!T39),ROUND(Regressions!T39, 1), NA())</f>
        <v>#N/A</v>
      </c>
      <c r="S29" s="233" t="e">
        <f>IF(ISNUMBER(Regressions!U39),ROUND(Regressions!U39, 1), NA())</f>
        <v>#N/A</v>
      </c>
    </row>
    <row xmlns:x14ac="http://schemas.microsoft.com/office/spreadsheetml/2009/9/ac" r="30" hidden="true" x14ac:dyDescent="0.2">
      <c r="A30" s="332" t="str">
        <f>IF(ISBLANK(Regressions!A40), " ", Regressions!A40)</f>
        <v>Tajikistan</v>
      </c>
      <c r="B30" s="333">
        <f>IF(ISBLANK(Regressions!B40), " ", Regressions!B40)</f>
        <v>2026</v>
      </c>
      <c r="C30" s="338" t="str">
        <f>IF(ISBLANK(Regressions!C40), " ", Regressions!C40)</f>
        <v>National</v>
      </c>
      <c r="D30" s="334" t="str">
        <f>IF(ISBLANK(Regressions!D40), " ", Regressions!D40)</f>
        <v> </v>
      </c>
      <c r="E30" s="210" t="e">
        <f>IF(ISNUMBER(Regressions!E40),ROUND(Regressions!E40, 1), NA())</f>
        <v>#N/A</v>
      </c>
      <c r="F30" s="335" t="e">
        <f>IF(ISNUMBER(Regressions!F40),ROUND(Regressions!F40, 1), NA())</f>
        <v>#N/A</v>
      </c>
      <c r="G30" s="232" t="e">
        <f>IF(ISNUMBER(Regressions!G40),ROUND(Regressions!G40, 1), NA())</f>
        <v>#N/A</v>
      </c>
      <c r="H30" s="336" t="e">
        <f>IF(ISNUMBER(Regressions!H40),ROUND(Regressions!H40, 1), NA())</f>
        <v>#N/A</v>
      </c>
      <c r="I30" s="233" t="e">
        <f>IF(ISNUMBER(Regressions!I40),ROUND(Regressions!I40, 1), NA())</f>
        <v>#N/A</v>
      </c>
      <c r="J30" s="337" t="e">
        <f>IF(ISNUMBER(Regressions!K40),ROUND(Regressions!K40, 1), NA())</f>
        <v>#N/A</v>
      </c>
      <c r="K30" s="335" t="e">
        <f>IF(ISNUMBER(Regressions!L40),ROUND(Regressions!L40, 1), NA())</f>
        <v>#N/A</v>
      </c>
      <c r="L30" s="234" t="e">
        <f>IF(ISNUMBER(Regressions!M40),ROUND(Regressions!M40, 1), NA())</f>
        <v>#N/A</v>
      </c>
      <c r="M30" s="336" t="e">
        <f>IF(ISNUMBER(Regressions!N40),ROUND(Regressions!N40, 1), NA())</f>
        <v>#N/A</v>
      </c>
      <c r="N30" s="233" t="e">
        <f>IF(ISNUMBER(Regressions!O40),ROUND(Regressions!O40, 1), NA())</f>
        <v>#N/A</v>
      </c>
      <c r="O30" s="337" t="e">
        <f>IF(ISNUMBER(Regressions!Q40),ROUND(Regressions!Q40, 1), NA())</f>
        <v>#N/A</v>
      </c>
      <c r="P30" s="335" t="e">
        <f>IF(ISNUMBER(Regressions!R40),ROUND(Regressions!R40, 1), NA())</f>
        <v>#N/A</v>
      </c>
      <c r="Q30" s="211" t="e">
        <f>IF(ISNUMBER(Regressions!S40),ROUND(Regressions!S40, 1), NA())</f>
        <v>#N/A</v>
      </c>
      <c r="R30" s="336" t="e">
        <f>IF(ISNUMBER(Regressions!T40),ROUND(Regressions!T40, 1), NA())</f>
        <v>#N/A</v>
      </c>
      <c r="S30" s="233" t="e">
        <f>IF(ISNUMBER(Regressions!U40),ROUND(Regressions!U40, 1), NA())</f>
        <v>#N/A</v>
      </c>
    </row>
    <row xmlns:x14ac="http://schemas.microsoft.com/office/spreadsheetml/2009/9/ac" r="31" hidden="true" x14ac:dyDescent="0.2">
      <c r="A31" s="332" t="str">
        <f>IF(ISBLANK(Regressions!A41), " ", Regressions!A41)</f>
        <v>Tajikistan</v>
      </c>
      <c r="B31" s="333">
        <f>IF(ISBLANK(Regressions!B41), " ", Regressions!B41)</f>
        <v>2027</v>
      </c>
      <c r="C31" s="338" t="str">
        <f>IF(ISBLANK(Regressions!C41), " ", Regressions!C41)</f>
        <v>National</v>
      </c>
      <c r="D31" s="334" t="str">
        <f>IF(ISBLANK(Regressions!D41), " ", Regressions!D41)</f>
        <v> </v>
      </c>
      <c r="E31" s="210" t="e">
        <f>IF(ISNUMBER(Regressions!E41),ROUND(Regressions!E41, 1), NA())</f>
        <v>#N/A</v>
      </c>
      <c r="F31" s="335" t="e">
        <f>IF(ISNUMBER(Regressions!F41),ROUND(Regressions!F41, 1), NA())</f>
        <v>#N/A</v>
      </c>
      <c r="G31" s="232" t="e">
        <f>IF(ISNUMBER(Regressions!G41),ROUND(Regressions!G41, 1), NA())</f>
        <v>#N/A</v>
      </c>
      <c r="H31" s="336" t="e">
        <f>IF(ISNUMBER(Regressions!H41),ROUND(Regressions!H41, 1), NA())</f>
        <v>#N/A</v>
      </c>
      <c r="I31" s="233" t="e">
        <f>IF(ISNUMBER(Regressions!I41),ROUND(Regressions!I41, 1), NA())</f>
        <v>#N/A</v>
      </c>
      <c r="J31" s="337" t="e">
        <f>IF(ISNUMBER(Regressions!K41),ROUND(Regressions!K41, 1), NA())</f>
        <v>#N/A</v>
      </c>
      <c r="K31" s="335" t="e">
        <f>IF(ISNUMBER(Regressions!L41),ROUND(Regressions!L41, 1), NA())</f>
        <v>#N/A</v>
      </c>
      <c r="L31" s="234" t="e">
        <f>IF(ISNUMBER(Regressions!M41),ROUND(Regressions!M41, 1), NA())</f>
        <v>#N/A</v>
      </c>
      <c r="M31" s="336" t="e">
        <f>IF(ISNUMBER(Regressions!N41),ROUND(Regressions!N41, 1), NA())</f>
        <v>#N/A</v>
      </c>
      <c r="N31" s="233" t="e">
        <f>IF(ISNUMBER(Regressions!O41),ROUND(Regressions!O41, 1), NA())</f>
        <v>#N/A</v>
      </c>
      <c r="O31" s="337" t="e">
        <f>IF(ISNUMBER(Regressions!Q41),ROUND(Regressions!Q41, 1), NA())</f>
        <v>#N/A</v>
      </c>
      <c r="P31" s="335" t="e">
        <f>IF(ISNUMBER(Regressions!R41),ROUND(Regressions!R41, 1), NA())</f>
        <v>#N/A</v>
      </c>
      <c r="Q31" s="211" t="e">
        <f>IF(ISNUMBER(Regressions!S41),ROUND(Regressions!S41, 1), NA())</f>
        <v>#N/A</v>
      </c>
      <c r="R31" s="336" t="e">
        <f>IF(ISNUMBER(Regressions!T41),ROUND(Regressions!T41, 1), NA())</f>
        <v>#N/A</v>
      </c>
      <c r="S31" s="233" t="e">
        <f>IF(ISNUMBER(Regressions!U41),ROUND(Regressions!U41, 1), NA())</f>
        <v>#N/A</v>
      </c>
    </row>
    <row xmlns:x14ac="http://schemas.microsoft.com/office/spreadsheetml/2009/9/ac" r="32" hidden="true" x14ac:dyDescent="0.2">
      <c r="A32" s="332" t="str">
        <f>IF(ISBLANK(Regressions!A42), " ", Regressions!A42)</f>
        <v>Tajikistan</v>
      </c>
      <c r="B32" s="333">
        <f>IF(ISBLANK(Regressions!B42), " ", Regressions!B42)</f>
        <v>2028</v>
      </c>
      <c r="C32" s="338" t="str">
        <f>IF(ISBLANK(Regressions!C42), " ", Regressions!C42)</f>
        <v>National</v>
      </c>
      <c r="D32" s="334" t="str">
        <f>IF(ISBLANK(Regressions!D42), " ", Regressions!D42)</f>
        <v> </v>
      </c>
      <c r="E32" s="210" t="e">
        <f>IF(ISNUMBER(Regressions!E42),ROUND(Regressions!E42, 1), NA())</f>
        <v>#N/A</v>
      </c>
      <c r="F32" s="335" t="e">
        <f>IF(ISNUMBER(Regressions!F42),ROUND(Regressions!F42, 1), NA())</f>
        <v>#N/A</v>
      </c>
      <c r="G32" s="232" t="e">
        <f>IF(ISNUMBER(Regressions!G42),ROUND(Regressions!G42, 1), NA())</f>
        <v>#N/A</v>
      </c>
      <c r="H32" s="336" t="e">
        <f>IF(ISNUMBER(Regressions!H42),ROUND(Regressions!H42, 1), NA())</f>
        <v>#N/A</v>
      </c>
      <c r="I32" s="233" t="e">
        <f>IF(ISNUMBER(Regressions!I42),ROUND(Regressions!I42, 1), NA())</f>
        <v>#N/A</v>
      </c>
      <c r="J32" s="337" t="e">
        <f>IF(ISNUMBER(Regressions!K42),ROUND(Regressions!K42, 1), NA())</f>
        <v>#N/A</v>
      </c>
      <c r="K32" s="335" t="e">
        <f>IF(ISNUMBER(Regressions!L42),ROUND(Regressions!L42, 1), NA())</f>
        <v>#N/A</v>
      </c>
      <c r="L32" s="234" t="e">
        <f>IF(ISNUMBER(Regressions!M42),ROUND(Regressions!M42, 1), NA())</f>
        <v>#N/A</v>
      </c>
      <c r="M32" s="336" t="e">
        <f>IF(ISNUMBER(Regressions!N42),ROUND(Regressions!N42, 1), NA())</f>
        <v>#N/A</v>
      </c>
      <c r="N32" s="233" t="e">
        <f>IF(ISNUMBER(Regressions!O42),ROUND(Regressions!O42, 1), NA())</f>
        <v>#N/A</v>
      </c>
      <c r="O32" s="337" t="e">
        <f>IF(ISNUMBER(Regressions!Q42),ROUND(Regressions!Q42, 1), NA())</f>
        <v>#N/A</v>
      </c>
      <c r="P32" s="335" t="e">
        <f>IF(ISNUMBER(Regressions!R42),ROUND(Regressions!R42, 1), NA())</f>
        <v>#N/A</v>
      </c>
      <c r="Q32" s="211" t="e">
        <f>IF(ISNUMBER(Regressions!S42),ROUND(Regressions!S42, 1), NA())</f>
        <v>#N/A</v>
      </c>
      <c r="R32" s="336" t="e">
        <f>IF(ISNUMBER(Regressions!T42),ROUND(Regressions!T42, 1), NA())</f>
        <v>#N/A</v>
      </c>
      <c r="S32" s="233" t="e">
        <f>IF(ISNUMBER(Regressions!U42),ROUND(Regressions!U42, 1), NA())</f>
        <v>#N/A</v>
      </c>
    </row>
    <row xmlns:x14ac="http://schemas.microsoft.com/office/spreadsheetml/2009/9/ac" r="33" hidden="true" x14ac:dyDescent="0.2">
      <c r="A33" s="332" t="str">
        <f>IF(ISBLANK(Regressions!A43), " ", Regressions!A43)</f>
        <v>Tajikistan</v>
      </c>
      <c r="B33" s="333">
        <f>IF(ISBLANK(Regressions!B43), " ", Regressions!B43)</f>
        <v>2029</v>
      </c>
      <c r="C33" s="338" t="str">
        <f>IF(ISBLANK(Regressions!C43), " ", Regressions!C43)</f>
        <v>National</v>
      </c>
      <c r="D33" s="334" t="str">
        <f>IF(ISBLANK(Regressions!D43), " ", Regressions!D43)</f>
        <v> </v>
      </c>
      <c r="E33" s="210" t="e">
        <f>IF(ISNUMBER(Regressions!E43),ROUND(Regressions!E43, 1), NA())</f>
        <v>#N/A</v>
      </c>
      <c r="F33" s="335" t="e">
        <f>IF(ISNUMBER(Regressions!F43),ROUND(Regressions!F43, 1), NA())</f>
        <v>#N/A</v>
      </c>
      <c r="G33" s="232" t="e">
        <f>IF(ISNUMBER(Regressions!G43),ROUND(Regressions!G43, 1), NA())</f>
        <v>#N/A</v>
      </c>
      <c r="H33" s="336" t="e">
        <f>IF(ISNUMBER(Regressions!H43),ROUND(Regressions!H43, 1), NA())</f>
        <v>#N/A</v>
      </c>
      <c r="I33" s="233" t="e">
        <f>IF(ISNUMBER(Regressions!I43),ROUND(Regressions!I43, 1), NA())</f>
        <v>#N/A</v>
      </c>
      <c r="J33" s="337" t="e">
        <f>IF(ISNUMBER(Regressions!K43),ROUND(Regressions!K43, 1), NA())</f>
        <v>#N/A</v>
      </c>
      <c r="K33" s="335" t="e">
        <f>IF(ISNUMBER(Regressions!L43),ROUND(Regressions!L43, 1), NA())</f>
        <v>#N/A</v>
      </c>
      <c r="L33" s="234" t="e">
        <f>IF(ISNUMBER(Regressions!M43),ROUND(Regressions!M43, 1), NA())</f>
        <v>#N/A</v>
      </c>
      <c r="M33" s="336" t="e">
        <f>IF(ISNUMBER(Regressions!N43),ROUND(Regressions!N43, 1), NA())</f>
        <v>#N/A</v>
      </c>
      <c r="N33" s="233" t="e">
        <f>IF(ISNUMBER(Regressions!O43),ROUND(Regressions!O43, 1), NA())</f>
        <v>#N/A</v>
      </c>
      <c r="O33" s="337" t="e">
        <f>IF(ISNUMBER(Regressions!Q43),ROUND(Regressions!Q43, 1), NA())</f>
        <v>#N/A</v>
      </c>
      <c r="P33" s="335" t="e">
        <f>IF(ISNUMBER(Regressions!R43),ROUND(Regressions!R43, 1), NA())</f>
        <v>#N/A</v>
      </c>
      <c r="Q33" s="211" t="e">
        <f>IF(ISNUMBER(Regressions!S43),ROUND(Regressions!S43, 1), NA())</f>
        <v>#N/A</v>
      </c>
      <c r="R33" s="336" t="e">
        <f>IF(ISNUMBER(Regressions!T43),ROUND(Regressions!T43, 1), NA())</f>
        <v>#N/A</v>
      </c>
      <c r="S33" s="233" t="e">
        <f>IF(ISNUMBER(Regressions!U43),ROUND(Regressions!U43, 1), NA())</f>
        <v>#N/A</v>
      </c>
    </row>
    <row xmlns:x14ac="http://schemas.microsoft.com/office/spreadsheetml/2009/9/ac" r="34" hidden="true" x14ac:dyDescent="0.2">
      <c r="A34" s="332" t="str">
        <f>IF(ISBLANK(Regressions!A44), " ", Regressions!A44)</f>
        <v>Tajikistan</v>
      </c>
      <c r="B34" s="333">
        <f>IF(ISBLANK(Regressions!B44), " ", Regressions!B44)</f>
        <v>2030</v>
      </c>
      <c r="C34" s="338" t="str">
        <f>IF(ISBLANK(Regressions!C44), " ", Regressions!C44)</f>
        <v>National</v>
      </c>
      <c r="D34" s="334" t="str">
        <f>IF(ISBLANK(Regressions!D44), " ", Regressions!D44)</f>
        <v> </v>
      </c>
      <c r="E34" s="210" t="e">
        <f>IF(ISNUMBER(Regressions!E44),ROUND(Regressions!E44, 1), NA())</f>
        <v>#N/A</v>
      </c>
      <c r="F34" s="335" t="e">
        <f>IF(ISNUMBER(Regressions!F44),ROUND(Regressions!F44, 1), NA())</f>
        <v>#N/A</v>
      </c>
      <c r="G34" s="232" t="e">
        <f>IF(ISNUMBER(Regressions!G44),ROUND(Regressions!G44, 1), NA())</f>
        <v>#N/A</v>
      </c>
      <c r="H34" s="336" t="e">
        <f>IF(ISNUMBER(Regressions!H44),ROUND(Regressions!H44, 1), NA())</f>
        <v>#N/A</v>
      </c>
      <c r="I34" s="233" t="e">
        <f>IF(ISNUMBER(Regressions!I44),ROUND(Regressions!I44, 1), NA())</f>
        <v>#N/A</v>
      </c>
      <c r="J34" s="337" t="e">
        <f>IF(ISNUMBER(Regressions!K44),ROUND(Regressions!K44, 1), NA())</f>
        <v>#N/A</v>
      </c>
      <c r="K34" s="335" t="e">
        <f>IF(ISNUMBER(Regressions!L44),ROUND(Regressions!L44, 1), NA())</f>
        <v>#N/A</v>
      </c>
      <c r="L34" s="234" t="e">
        <f>IF(ISNUMBER(Regressions!M44),ROUND(Regressions!M44, 1), NA())</f>
        <v>#N/A</v>
      </c>
      <c r="M34" s="336" t="e">
        <f>IF(ISNUMBER(Regressions!N44),ROUND(Regressions!N44, 1), NA())</f>
        <v>#N/A</v>
      </c>
      <c r="N34" s="233" t="e">
        <f>IF(ISNUMBER(Regressions!O44),ROUND(Regressions!O44, 1), NA())</f>
        <v>#N/A</v>
      </c>
      <c r="O34" s="337" t="e">
        <f>IF(ISNUMBER(Regressions!Q44),ROUND(Regressions!Q44, 1), NA())</f>
        <v>#N/A</v>
      </c>
      <c r="P34" s="335" t="e">
        <f>IF(ISNUMBER(Regressions!R44),ROUND(Regressions!R44, 1), NA())</f>
        <v>#N/A</v>
      </c>
      <c r="Q34" s="211" t="e">
        <f>IF(ISNUMBER(Regressions!S44),ROUND(Regressions!S44, 1), NA())</f>
        <v>#N/A</v>
      </c>
      <c r="R34" s="336" t="e">
        <f>IF(ISNUMBER(Regressions!T44),ROUND(Regressions!T44, 1), NA())</f>
        <v>#N/A</v>
      </c>
      <c r="S34" s="233" t="e">
        <f>IF(ISNUMBER(Regressions!U44),ROUND(Regressions!U44, 1), NA())</f>
        <v>#N/A</v>
      </c>
    </row>
    <row xmlns:x14ac="http://schemas.microsoft.com/office/spreadsheetml/2009/9/ac" r="35" x14ac:dyDescent="0.2">
      <c r="A35" s="332" t="str">
        <f>IF(ISBLANK(Regressions!A45), " ", Regressions!A45)</f>
        <v>Tajikistan</v>
      </c>
      <c r="B35" s="333">
        <f>IF(ISBLANK(Regressions!B45), " ", Regressions!B45)</f>
        <v>2000</v>
      </c>
      <c r="C35" s="338" t="str">
        <f>IF(ISBLANK(Regressions!C45), " ", Regressions!C45)</f>
        <v>Urban</v>
      </c>
      <c r="D35" s="334">
        <f>IF(ISBLANK(Regressions!D45), " ", Regressions!D45)</f>
        <v>673076.09418838483</v>
      </c>
      <c r="E35" s="210">
        <f>IF(ISNUMBER(Regressions!E45),ROUND(Regressions!E45, 1), NA())</f>
        <v>100</v>
      </c>
      <c r="F35" s="335" t="e">
        <f>IF(ISNUMBER(Regressions!F45),ROUND(Regressions!F45, 1), NA())</f>
        <v>#N/A</v>
      </c>
      <c r="G35" s="232" t="e">
        <f>IF(ISNUMBER(Regressions!G45),ROUND(Regressions!G45, 1), NA())</f>
        <v>#N/A</v>
      </c>
      <c r="H35" s="336" t="e">
        <f>IF(ISNUMBER(Regressions!H45),ROUND(Regressions!H45, 1), NA())</f>
        <v>#N/A</v>
      </c>
      <c r="I35" s="233" t="e">
        <f>IF(ISNUMBER(Regressions!I45),ROUND(Regressions!I45, 1), NA())</f>
        <v>#N/A</v>
      </c>
      <c r="J35" s="337">
        <f>IF(ISNUMBER(Regressions!K45),ROUND(Regressions!K45, 1), NA())</f>
        <v>100</v>
      </c>
      <c r="K35" s="335" t="e">
        <f>IF(ISNUMBER(Regressions!L45),ROUND(Regressions!L45, 1), NA())</f>
        <v>#N/A</v>
      </c>
      <c r="L35" s="234" t="e">
        <f>IF(ISNUMBER(Regressions!M45),ROUND(Regressions!M45, 1), NA())</f>
        <v>#N/A</v>
      </c>
      <c r="M35" s="336" t="e">
        <f>IF(ISNUMBER(Regressions!N45),ROUND(Regressions!N45, 1), NA())</f>
        <v>#N/A</v>
      </c>
      <c r="N35" s="233" t="e">
        <f>IF(ISNUMBER(Regressions!O45),ROUND(Regressions!O45, 1), NA())</f>
        <v>#N/A</v>
      </c>
      <c r="O35" s="337" t="e">
        <f>IF(ISNUMBER(Regressions!Q45),ROUND(Regressions!Q45, 1), NA())</f>
        <v>#N/A</v>
      </c>
      <c r="P35" s="335" t="e">
        <f>IF(ISNUMBER(Regressions!R45),ROUND(Regressions!R45, 1), NA())</f>
        <v>#N/A</v>
      </c>
      <c r="Q35" s="211" t="e">
        <f>IF(ISNUMBER(Regressions!S45),ROUND(Regressions!S45, 1), NA())</f>
        <v>#N/A</v>
      </c>
      <c r="R35" s="336" t="e">
        <f>IF(ISNUMBER(Regressions!T45),ROUND(Regressions!T45, 1), NA())</f>
        <v>#N/A</v>
      </c>
      <c r="S35" s="233" t="e">
        <f>IF(ISNUMBER(Regressions!U45),ROUND(Regressions!U45, 1), NA())</f>
        <v>#N/A</v>
      </c>
    </row>
    <row xmlns:x14ac="http://schemas.microsoft.com/office/spreadsheetml/2009/9/ac" r="36" x14ac:dyDescent="0.2">
      <c r="A36" s="332" t="str">
        <f>IF(ISBLANK(Regressions!A46), " ", Regressions!A46)</f>
        <v>Tajikistan</v>
      </c>
      <c r="B36" s="333">
        <f>IF(ISBLANK(Regressions!B46), " ", Regressions!B46)</f>
        <v>2001</v>
      </c>
      <c r="C36" s="338" t="str">
        <f>IF(ISBLANK(Regressions!C46), " ", Regressions!C46)</f>
        <v>Urban</v>
      </c>
      <c r="D36" s="334">
        <f>IF(ISBLANK(Regressions!D46), " ", Regressions!D46)</f>
        <v>682802.36131296156</v>
      </c>
      <c r="E36" s="210">
        <f>IF(ISNUMBER(Regressions!E46),ROUND(Regressions!E46, 1), NA())</f>
        <v>100</v>
      </c>
      <c r="F36" s="335" t="e">
        <f>IF(ISNUMBER(Regressions!F46),ROUND(Regressions!F46, 1), NA())</f>
        <v>#N/A</v>
      </c>
      <c r="G36" s="232" t="e">
        <f>IF(ISNUMBER(Regressions!G46),ROUND(Regressions!G46, 1), NA())</f>
        <v>#N/A</v>
      </c>
      <c r="H36" s="336" t="e">
        <f>IF(ISNUMBER(Regressions!H46),ROUND(Regressions!H46, 1), NA())</f>
        <v>#N/A</v>
      </c>
      <c r="I36" s="233" t="e">
        <f>IF(ISNUMBER(Regressions!I46),ROUND(Regressions!I46, 1), NA())</f>
        <v>#N/A</v>
      </c>
      <c r="J36" s="337">
        <f>IF(ISNUMBER(Regressions!K46),ROUND(Regressions!K46, 1), NA())</f>
        <v>100</v>
      </c>
      <c r="K36" s="335" t="e">
        <f>IF(ISNUMBER(Regressions!L46),ROUND(Regressions!L46, 1), NA())</f>
        <v>#N/A</v>
      </c>
      <c r="L36" s="234" t="e">
        <f>IF(ISNUMBER(Regressions!M46),ROUND(Regressions!M46, 1), NA())</f>
        <v>#N/A</v>
      </c>
      <c r="M36" s="336" t="e">
        <f>IF(ISNUMBER(Regressions!N46),ROUND(Regressions!N46, 1), NA())</f>
        <v>#N/A</v>
      </c>
      <c r="N36" s="233" t="e">
        <f>IF(ISNUMBER(Regressions!O46),ROUND(Regressions!O46, 1), NA())</f>
        <v>#N/A</v>
      </c>
      <c r="O36" s="337" t="e">
        <f>IF(ISNUMBER(Regressions!Q46),ROUND(Regressions!Q46, 1), NA())</f>
        <v>#N/A</v>
      </c>
      <c r="P36" s="335" t="e">
        <f>IF(ISNUMBER(Regressions!R46),ROUND(Regressions!R46, 1), NA())</f>
        <v>#N/A</v>
      </c>
      <c r="Q36" s="211" t="e">
        <f>IF(ISNUMBER(Regressions!S46),ROUND(Regressions!S46, 1), NA())</f>
        <v>#N/A</v>
      </c>
      <c r="R36" s="336" t="e">
        <f>IF(ISNUMBER(Regressions!T46),ROUND(Regressions!T46, 1), NA())</f>
        <v>#N/A</v>
      </c>
      <c r="S36" s="233" t="e">
        <f>IF(ISNUMBER(Regressions!U46),ROUND(Regressions!U46, 1), NA())</f>
        <v>#N/A</v>
      </c>
    </row>
    <row xmlns:x14ac="http://schemas.microsoft.com/office/spreadsheetml/2009/9/ac" r="37" x14ac:dyDescent="0.2">
      <c r="A37" s="332" t="str">
        <f>IF(ISBLANK(Regressions!A47), " ", Regressions!A47)</f>
        <v>Tajikistan</v>
      </c>
      <c r="B37" s="333">
        <f>IF(ISBLANK(Regressions!B47), " ", Regressions!B47)</f>
        <v>2002</v>
      </c>
      <c r="C37" s="338" t="str">
        <f>IF(ISBLANK(Regressions!C47), " ", Regressions!C47)</f>
        <v>Urban</v>
      </c>
      <c r="D37" s="334">
        <f>IF(ISBLANK(Regressions!D47), " ", Regressions!D47)</f>
        <v>691910.35259189608</v>
      </c>
      <c r="E37" s="210">
        <f>IF(ISNUMBER(Regressions!E47),ROUND(Regressions!E47, 1), NA())</f>
        <v>100</v>
      </c>
      <c r="F37" s="335" t="e">
        <f>IF(ISNUMBER(Regressions!F47),ROUND(Regressions!F47, 1), NA())</f>
        <v>#N/A</v>
      </c>
      <c r="G37" s="232" t="e">
        <f>IF(ISNUMBER(Regressions!G47),ROUND(Regressions!G47, 1), NA())</f>
        <v>#N/A</v>
      </c>
      <c r="H37" s="336" t="e">
        <f>IF(ISNUMBER(Regressions!H47),ROUND(Regressions!H47, 1), NA())</f>
        <v>#N/A</v>
      </c>
      <c r="I37" s="233" t="e">
        <f>IF(ISNUMBER(Regressions!I47),ROUND(Regressions!I47, 1), NA())</f>
        <v>#N/A</v>
      </c>
      <c r="J37" s="337">
        <f>IF(ISNUMBER(Regressions!K47),ROUND(Regressions!K47, 1), NA())</f>
        <v>100</v>
      </c>
      <c r="K37" s="335" t="e">
        <f>IF(ISNUMBER(Regressions!L47),ROUND(Regressions!L47, 1), NA())</f>
        <v>#N/A</v>
      </c>
      <c r="L37" s="234" t="e">
        <f>IF(ISNUMBER(Regressions!M47),ROUND(Regressions!M47, 1), NA())</f>
        <v>#N/A</v>
      </c>
      <c r="M37" s="336" t="e">
        <f>IF(ISNUMBER(Regressions!N47),ROUND(Regressions!N47, 1), NA())</f>
        <v>#N/A</v>
      </c>
      <c r="N37" s="233" t="e">
        <f>IF(ISNUMBER(Regressions!O47),ROUND(Regressions!O47, 1), NA())</f>
        <v>#N/A</v>
      </c>
      <c r="O37" s="337" t="e">
        <f>IF(ISNUMBER(Regressions!Q47),ROUND(Regressions!Q47, 1), NA())</f>
        <v>#N/A</v>
      </c>
      <c r="P37" s="335" t="e">
        <f>IF(ISNUMBER(Regressions!R47),ROUND(Regressions!R47, 1), NA())</f>
        <v>#N/A</v>
      </c>
      <c r="Q37" s="211" t="e">
        <f>IF(ISNUMBER(Regressions!S47),ROUND(Regressions!S47, 1), NA())</f>
        <v>#N/A</v>
      </c>
      <c r="R37" s="336" t="e">
        <f>IF(ISNUMBER(Regressions!T47),ROUND(Regressions!T47, 1), NA())</f>
        <v>#N/A</v>
      </c>
      <c r="S37" s="233" t="e">
        <f>IF(ISNUMBER(Regressions!U47),ROUND(Regressions!U47, 1), NA())</f>
        <v>#N/A</v>
      </c>
    </row>
    <row xmlns:x14ac="http://schemas.microsoft.com/office/spreadsheetml/2009/9/ac" r="38" x14ac:dyDescent="0.2">
      <c r="A38" s="332" t="str">
        <f>IF(ISBLANK(Regressions!A48), " ", Regressions!A48)</f>
        <v>Tajikistan</v>
      </c>
      <c r="B38" s="333">
        <f>IF(ISBLANK(Regressions!B48), " ", Regressions!B48)</f>
        <v>2003</v>
      </c>
      <c r="C38" s="338" t="str">
        <f>IF(ISBLANK(Regressions!C48), " ", Regressions!C48)</f>
        <v>Urban</v>
      </c>
      <c r="D38" s="334">
        <f>IF(ISBLANK(Regressions!D48), " ", Regressions!D48)</f>
        <v>697947.33395645139</v>
      </c>
      <c r="E38" s="210">
        <f>IF(ISNUMBER(Regressions!E48),ROUND(Regressions!E48, 1), NA())</f>
        <v>100</v>
      </c>
      <c r="F38" s="335" t="e">
        <f>IF(ISNUMBER(Regressions!F48),ROUND(Regressions!F48, 1), NA())</f>
        <v>#N/A</v>
      </c>
      <c r="G38" s="232" t="e">
        <f>IF(ISNUMBER(Regressions!G48),ROUND(Regressions!G48, 1), NA())</f>
        <v>#N/A</v>
      </c>
      <c r="H38" s="336" t="e">
        <f>IF(ISNUMBER(Regressions!H48),ROUND(Regressions!H48, 1), NA())</f>
        <v>#N/A</v>
      </c>
      <c r="I38" s="233" t="e">
        <f>IF(ISNUMBER(Regressions!I48),ROUND(Regressions!I48, 1), NA())</f>
        <v>#N/A</v>
      </c>
      <c r="J38" s="337">
        <f>IF(ISNUMBER(Regressions!K48),ROUND(Regressions!K48, 1), NA())</f>
        <v>100</v>
      </c>
      <c r="K38" s="335" t="e">
        <f>IF(ISNUMBER(Regressions!L48),ROUND(Regressions!L48, 1), NA())</f>
        <v>#N/A</v>
      </c>
      <c r="L38" s="234" t="e">
        <f>IF(ISNUMBER(Regressions!M48),ROUND(Regressions!M48, 1), NA())</f>
        <v>#N/A</v>
      </c>
      <c r="M38" s="336" t="e">
        <f>IF(ISNUMBER(Regressions!N48),ROUND(Regressions!N48, 1), NA())</f>
        <v>#N/A</v>
      </c>
      <c r="N38" s="233" t="e">
        <f>IF(ISNUMBER(Regressions!O48),ROUND(Regressions!O48, 1), NA())</f>
        <v>#N/A</v>
      </c>
      <c r="O38" s="337" t="e">
        <f>IF(ISNUMBER(Regressions!Q48),ROUND(Regressions!Q48, 1), NA())</f>
        <v>#N/A</v>
      </c>
      <c r="P38" s="335" t="e">
        <f>IF(ISNUMBER(Regressions!R48),ROUND(Regressions!R48, 1), NA())</f>
        <v>#N/A</v>
      </c>
      <c r="Q38" s="211" t="e">
        <f>IF(ISNUMBER(Regressions!S48),ROUND(Regressions!S48, 1), NA())</f>
        <v>#N/A</v>
      </c>
      <c r="R38" s="336" t="e">
        <f>IF(ISNUMBER(Regressions!T48),ROUND(Regressions!T48, 1), NA())</f>
        <v>#N/A</v>
      </c>
      <c r="S38" s="233" t="e">
        <f>IF(ISNUMBER(Regressions!U48),ROUND(Regressions!U48, 1), NA())</f>
        <v>#N/A</v>
      </c>
    </row>
    <row xmlns:x14ac="http://schemas.microsoft.com/office/spreadsheetml/2009/9/ac" r="39" x14ac:dyDescent="0.2">
      <c r="A39" s="332" t="str">
        <f>IF(ISBLANK(Regressions!A49), " ", Regressions!A49)</f>
        <v>Tajikistan</v>
      </c>
      <c r="B39" s="333">
        <f>IF(ISBLANK(Regressions!B49), " ", Regressions!B49)</f>
        <v>2004</v>
      </c>
      <c r="C39" s="338" t="str">
        <f>IF(ISBLANK(Regressions!C49), " ", Regressions!C49)</f>
        <v>Urban</v>
      </c>
      <c r="D39" s="334">
        <f>IF(ISBLANK(Regressions!D49), " ", Regressions!D49)</f>
        <v>702662.38511001586</v>
      </c>
      <c r="E39" s="210">
        <f>IF(ISNUMBER(Regressions!E49),ROUND(Regressions!E49, 1), NA())</f>
        <v>100</v>
      </c>
      <c r="F39" s="335" t="e">
        <f>IF(ISNUMBER(Regressions!F49),ROUND(Regressions!F49, 1), NA())</f>
        <v>#N/A</v>
      </c>
      <c r="G39" s="232" t="e">
        <f>IF(ISNUMBER(Regressions!G49),ROUND(Regressions!G49, 1), NA())</f>
        <v>#N/A</v>
      </c>
      <c r="H39" s="336" t="e">
        <f>IF(ISNUMBER(Regressions!H49),ROUND(Regressions!H49, 1), NA())</f>
        <v>#N/A</v>
      </c>
      <c r="I39" s="233" t="e">
        <f>IF(ISNUMBER(Regressions!I49),ROUND(Regressions!I49, 1), NA())</f>
        <v>#N/A</v>
      </c>
      <c r="J39" s="337">
        <f>IF(ISNUMBER(Regressions!K49),ROUND(Regressions!K49, 1), NA())</f>
        <v>100</v>
      </c>
      <c r="K39" s="335" t="e">
        <f>IF(ISNUMBER(Regressions!L49),ROUND(Regressions!L49, 1), NA())</f>
        <v>#N/A</v>
      </c>
      <c r="L39" s="234" t="e">
        <f>IF(ISNUMBER(Regressions!M49),ROUND(Regressions!M49, 1), NA())</f>
        <v>#N/A</v>
      </c>
      <c r="M39" s="336" t="e">
        <f>IF(ISNUMBER(Regressions!N49),ROUND(Regressions!N49, 1), NA())</f>
        <v>#N/A</v>
      </c>
      <c r="N39" s="233" t="e">
        <f>IF(ISNUMBER(Regressions!O49),ROUND(Regressions!O49, 1), NA())</f>
        <v>#N/A</v>
      </c>
      <c r="O39" s="337" t="e">
        <f>IF(ISNUMBER(Regressions!Q49),ROUND(Regressions!Q49, 1), NA())</f>
        <v>#N/A</v>
      </c>
      <c r="P39" s="335" t="e">
        <f>IF(ISNUMBER(Regressions!R49),ROUND(Regressions!R49, 1), NA())</f>
        <v>#N/A</v>
      </c>
      <c r="Q39" s="211" t="e">
        <f>IF(ISNUMBER(Regressions!S49),ROUND(Regressions!S49, 1), NA())</f>
        <v>#N/A</v>
      </c>
      <c r="R39" s="336" t="e">
        <f>IF(ISNUMBER(Regressions!T49),ROUND(Regressions!T49, 1), NA())</f>
        <v>#N/A</v>
      </c>
      <c r="S39" s="233" t="e">
        <f>IF(ISNUMBER(Regressions!U49),ROUND(Regressions!U49, 1), NA())</f>
        <v>#N/A</v>
      </c>
    </row>
    <row xmlns:x14ac="http://schemas.microsoft.com/office/spreadsheetml/2009/9/ac" r="40" x14ac:dyDescent="0.2">
      <c r="A40" s="332" t="str">
        <f>IF(ISBLANK(Regressions!A50), " ", Regressions!A50)</f>
        <v>Tajikistan</v>
      </c>
      <c r="B40" s="333">
        <f>IF(ISBLANK(Regressions!B50), " ", Regressions!B50)</f>
        <v>2005</v>
      </c>
      <c r="C40" s="338" t="str">
        <f>IF(ISBLANK(Regressions!C50), " ", Regressions!C50)</f>
        <v>Urban</v>
      </c>
      <c r="D40" s="334">
        <f>IF(ISBLANK(Regressions!D50), " ", Regressions!D50)</f>
        <v>704957.37238645565</v>
      </c>
      <c r="E40" s="210">
        <f>IF(ISNUMBER(Regressions!E50),ROUND(Regressions!E50, 1), NA())</f>
        <v>100</v>
      </c>
      <c r="F40" s="335" t="e">
        <f>IF(ISNUMBER(Regressions!F50),ROUND(Regressions!F50, 1), NA())</f>
        <v>#N/A</v>
      </c>
      <c r="G40" s="232" t="e">
        <f>IF(ISNUMBER(Regressions!G50),ROUND(Regressions!G50, 1), NA())</f>
        <v>#N/A</v>
      </c>
      <c r="H40" s="336" t="e">
        <f>IF(ISNUMBER(Regressions!H50),ROUND(Regressions!H50, 1), NA())</f>
        <v>#N/A</v>
      </c>
      <c r="I40" s="233" t="e">
        <f>IF(ISNUMBER(Regressions!I50),ROUND(Regressions!I50, 1), NA())</f>
        <v>#N/A</v>
      </c>
      <c r="J40" s="337">
        <f>IF(ISNUMBER(Regressions!K50),ROUND(Regressions!K50, 1), NA())</f>
        <v>100</v>
      </c>
      <c r="K40" s="335" t="e">
        <f>IF(ISNUMBER(Regressions!L50),ROUND(Regressions!L50, 1), NA())</f>
        <v>#N/A</v>
      </c>
      <c r="L40" s="234" t="e">
        <f>IF(ISNUMBER(Regressions!M50),ROUND(Regressions!M50, 1), NA())</f>
        <v>#N/A</v>
      </c>
      <c r="M40" s="336" t="e">
        <f>IF(ISNUMBER(Regressions!N50),ROUND(Regressions!N50, 1), NA())</f>
        <v>#N/A</v>
      </c>
      <c r="N40" s="233" t="e">
        <f>IF(ISNUMBER(Regressions!O50),ROUND(Regressions!O50, 1), NA())</f>
        <v>#N/A</v>
      </c>
      <c r="O40" s="337" t="e">
        <f>IF(ISNUMBER(Regressions!Q50),ROUND(Regressions!Q50, 1), NA())</f>
        <v>#N/A</v>
      </c>
      <c r="P40" s="335" t="e">
        <f>IF(ISNUMBER(Regressions!R50),ROUND(Regressions!R50, 1), NA())</f>
        <v>#N/A</v>
      </c>
      <c r="Q40" s="211" t="e">
        <f>IF(ISNUMBER(Regressions!S50),ROUND(Regressions!S50, 1), NA())</f>
        <v>#N/A</v>
      </c>
      <c r="R40" s="336" t="e">
        <f>IF(ISNUMBER(Regressions!T50),ROUND(Regressions!T50, 1), NA())</f>
        <v>#N/A</v>
      </c>
      <c r="S40" s="233" t="e">
        <f>IF(ISNUMBER(Regressions!U50),ROUND(Regressions!U50, 1), NA())</f>
        <v>#N/A</v>
      </c>
    </row>
    <row xmlns:x14ac="http://schemas.microsoft.com/office/spreadsheetml/2009/9/ac" r="41" x14ac:dyDescent="0.2">
      <c r="A41" s="332" t="str">
        <f>IF(ISBLANK(Regressions!A51), " ", Regressions!A51)</f>
        <v>Tajikistan</v>
      </c>
      <c r="B41" s="333">
        <f>IF(ISBLANK(Regressions!B51), " ", Regressions!B51)</f>
        <v>2006</v>
      </c>
      <c r="C41" s="338" t="str">
        <f>IF(ISBLANK(Regressions!C51), " ", Regressions!C51)</f>
        <v>Urban</v>
      </c>
      <c r="D41" s="334">
        <f>IF(ISBLANK(Regressions!D51), " ", Regressions!D51)</f>
        <v>706069.94691671361</v>
      </c>
      <c r="E41" s="210">
        <f>IF(ISNUMBER(Regressions!E51),ROUND(Regressions!E51, 1), NA())</f>
        <v>100</v>
      </c>
      <c r="F41" s="335" t="e">
        <f>IF(ISNUMBER(Regressions!F51),ROUND(Regressions!F51, 1), NA())</f>
        <v>#N/A</v>
      </c>
      <c r="G41" s="232" t="e">
        <f>IF(ISNUMBER(Regressions!G51),ROUND(Regressions!G51, 1), NA())</f>
        <v>#N/A</v>
      </c>
      <c r="H41" s="336" t="e">
        <f>IF(ISNUMBER(Regressions!H51),ROUND(Regressions!H51, 1), NA())</f>
        <v>#N/A</v>
      </c>
      <c r="I41" s="233" t="e">
        <f>IF(ISNUMBER(Regressions!I51),ROUND(Regressions!I51, 1), NA())</f>
        <v>#N/A</v>
      </c>
      <c r="J41" s="337">
        <f>IF(ISNUMBER(Regressions!K51),ROUND(Regressions!K51, 1), NA())</f>
        <v>100</v>
      </c>
      <c r="K41" s="335" t="e">
        <f>IF(ISNUMBER(Regressions!L51),ROUND(Regressions!L51, 1), NA())</f>
        <v>#N/A</v>
      </c>
      <c r="L41" s="234" t="e">
        <f>IF(ISNUMBER(Regressions!M51),ROUND(Regressions!M51, 1), NA())</f>
        <v>#N/A</v>
      </c>
      <c r="M41" s="336" t="e">
        <f>IF(ISNUMBER(Regressions!N51),ROUND(Regressions!N51, 1), NA())</f>
        <v>#N/A</v>
      </c>
      <c r="N41" s="233" t="e">
        <f>IF(ISNUMBER(Regressions!O51),ROUND(Regressions!O51, 1), NA())</f>
        <v>#N/A</v>
      </c>
      <c r="O41" s="337" t="e">
        <f>IF(ISNUMBER(Regressions!Q51),ROUND(Regressions!Q51, 1), NA())</f>
        <v>#N/A</v>
      </c>
      <c r="P41" s="335" t="e">
        <f>IF(ISNUMBER(Regressions!R51),ROUND(Regressions!R51, 1), NA())</f>
        <v>#N/A</v>
      </c>
      <c r="Q41" s="211" t="e">
        <f>IF(ISNUMBER(Regressions!S51),ROUND(Regressions!S51, 1), NA())</f>
        <v>#N/A</v>
      </c>
      <c r="R41" s="336" t="e">
        <f>IF(ISNUMBER(Regressions!T51),ROUND(Regressions!T51, 1), NA())</f>
        <v>#N/A</v>
      </c>
      <c r="S41" s="233" t="e">
        <f>IF(ISNUMBER(Regressions!U51),ROUND(Regressions!U51, 1), NA())</f>
        <v>#N/A</v>
      </c>
    </row>
    <row xmlns:x14ac="http://schemas.microsoft.com/office/spreadsheetml/2009/9/ac" r="42" x14ac:dyDescent="0.2">
      <c r="A42" s="332" t="str">
        <f>IF(ISBLANK(Regressions!A52), " ", Regressions!A52)</f>
        <v>Tajikistan</v>
      </c>
      <c r="B42" s="333">
        <f>IF(ISBLANK(Regressions!B52), " ", Regressions!B52)</f>
        <v>2007</v>
      </c>
      <c r="C42" s="338" t="str">
        <f>IF(ISBLANK(Regressions!C52), " ", Regressions!C52)</f>
        <v>Urban</v>
      </c>
      <c r="D42" s="334">
        <f>IF(ISBLANK(Regressions!D52), " ", Regressions!D52)</f>
        <v>706469.7706137083</v>
      </c>
      <c r="E42" s="210">
        <f>IF(ISNUMBER(Regressions!E52),ROUND(Regressions!E52, 1), NA())</f>
        <v>100</v>
      </c>
      <c r="F42" s="335" t="e">
        <f>IF(ISNUMBER(Regressions!F52),ROUND(Regressions!F52, 1), NA())</f>
        <v>#N/A</v>
      </c>
      <c r="G42" s="232" t="e">
        <f>IF(ISNUMBER(Regressions!G52),ROUND(Regressions!G52, 1), NA())</f>
        <v>#N/A</v>
      </c>
      <c r="H42" s="336" t="e">
        <f>IF(ISNUMBER(Regressions!H52),ROUND(Regressions!H52, 1), NA())</f>
        <v>#N/A</v>
      </c>
      <c r="I42" s="233" t="e">
        <f>IF(ISNUMBER(Regressions!I52),ROUND(Regressions!I52, 1), NA())</f>
        <v>#N/A</v>
      </c>
      <c r="J42" s="337">
        <f>IF(ISNUMBER(Regressions!K52),ROUND(Regressions!K52, 1), NA())</f>
        <v>100</v>
      </c>
      <c r="K42" s="335" t="e">
        <f>IF(ISNUMBER(Regressions!L52),ROUND(Regressions!L52, 1), NA())</f>
        <v>#N/A</v>
      </c>
      <c r="L42" s="234" t="e">
        <f>IF(ISNUMBER(Regressions!M52),ROUND(Regressions!M52, 1), NA())</f>
        <v>#N/A</v>
      </c>
      <c r="M42" s="336" t="e">
        <f>IF(ISNUMBER(Regressions!N52),ROUND(Regressions!N52, 1), NA())</f>
        <v>#N/A</v>
      </c>
      <c r="N42" s="233" t="e">
        <f>IF(ISNUMBER(Regressions!O52),ROUND(Regressions!O52, 1), NA())</f>
        <v>#N/A</v>
      </c>
      <c r="O42" s="337" t="e">
        <f>IF(ISNUMBER(Regressions!Q52),ROUND(Regressions!Q52, 1), NA())</f>
        <v>#N/A</v>
      </c>
      <c r="P42" s="335" t="e">
        <f>IF(ISNUMBER(Regressions!R52),ROUND(Regressions!R52, 1), NA())</f>
        <v>#N/A</v>
      </c>
      <c r="Q42" s="211" t="e">
        <f>IF(ISNUMBER(Regressions!S52),ROUND(Regressions!S52, 1), NA())</f>
        <v>#N/A</v>
      </c>
      <c r="R42" s="336" t="e">
        <f>IF(ISNUMBER(Regressions!T52),ROUND(Regressions!T52, 1), NA())</f>
        <v>#N/A</v>
      </c>
      <c r="S42" s="233" t="e">
        <f>IF(ISNUMBER(Regressions!U52),ROUND(Regressions!U52, 1), NA())</f>
        <v>#N/A</v>
      </c>
    </row>
    <row xmlns:x14ac="http://schemas.microsoft.com/office/spreadsheetml/2009/9/ac" r="43" x14ac:dyDescent="0.2">
      <c r="A43" s="332" t="str">
        <f>IF(ISBLANK(Regressions!A53), " ", Regressions!A53)</f>
        <v>Tajikistan</v>
      </c>
      <c r="B43" s="333">
        <f>IF(ISBLANK(Regressions!B53), " ", Regressions!B53)</f>
        <v>2008</v>
      </c>
      <c r="C43" s="338" t="str">
        <f>IF(ISBLANK(Regressions!C53), " ", Regressions!C53)</f>
        <v>Urban</v>
      </c>
      <c r="D43" s="334">
        <f>IF(ISBLANK(Regressions!D53), " ", Regressions!D53)</f>
        <v>706647.70768558502</v>
      </c>
      <c r="E43" s="210">
        <f>IF(ISNUMBER(Regressions!E53),ROUND(Regressions!E53, 1), NA())</f>
        <v>100</v>
      </c>
      <c r="F43" s="335" t="e">
        <f>IF(ISNUMBER(Regressions!F53),ROUND(Regressions!F53, 1), NA())</f>
        <v>#N/A</v>
      </c>
      <c r="G43" s="232" t="e">
        <f>IF(ISNUMBER(Regressions!G53),ROUND(Regressions!G53, 1), NA())</f>
        <v>#N/A</v>
      </c>
      <c r="H43" s="336" t="e">
        <f>IF(ISNUMBER(Regressions!H53),ROUND(Regressions!H53, 1), NA())</f>
        <v>#N/A</v>
      </c>
      <c r="I43" s="233" t="e">
        <f>IF(ISNUMBER(Regressions!I53),ROUND(Regressions!I53, 1), NA())</f>
        <v>#N/A</v>
      </c>
      <c r="J43" s="337">
        <f>IF(ISNUMBER(Regressions!K53),ROUND(Regressions!K53, 1), NA())</f>
        <v>100</v>
      </c>
      <c r="K43" s="335" t="e">
        <f>IF(ISNUMBER(Regressions!L53),ROUND(Regressions!L53, 1), NA())</f>
        <v>#N/A</v>
      </c>
      <c r="L43" s="234" t="e">
        <f>IF(ISNUMBER(Regressions!M53),ROUND(Regressions!M53, 1), NA())</f>
        <v>#N/A</v>
      </c>
      <c r="M43" s="336" t="e">
        <f>IF(ISNUMBER(Regressions!N53),ROUND(Regressions!N53, 1), NA())</f>
        <v>#N/A</v>
      </c>
      <c r="N43" s="233" t="e">
        <f>IF(ISNUMBER(Regressions!O53),ROUND(Regressions!O53, 1), NA())</f>
        <v>#N/A</v>
      </c>
      <c r="O43" s="337" t="e">
        <f>IF(ISNUMBER(Regressions!Q53),ROUND(Regressions!Q53, 1), NA())</f>
        <v>#N/A</v>
      </c>
      <c r="P43" s="335" t="e">
        <f>IF(ISNUMBER(Regressions!R53),ROUND(Regressions!R53, 1), NA())</f>
        <v>#N/A</v>
      </c>
      <c r="Q43" s="211" t="e">
        <f>IF(ISNUMBER(Regressions!S53),ROUND(Regressions!S53, 1), NA())</f>
        <v>#N/A</v>
      </c>
      <c r="R43" s="336" t="e">
        <f>IF(ISNUMBER(Regressions!T53),ROUND(Regressions!T53, 1), NA())</f>
        <v>#N/A</v>
      </c>
      <c r="S43" s="233" t="e">
        <f>IF(ISNUMBER(Regressions!U53),ROUND(Regressions!U53, 1), NA())</f>
        <v>#N/A</v>
      </c>
    </row>
    <row xmlns:x14ac="http://schemas.microsoft.com/office/spreadsheetml/2009/9/ac" r="44" x14ac:dyDescent="0.2">
      <c r="A44" s="332" t="str">
        <f>IF(ISBLANK(Regressions!A54), " ", Regressions!A54)</f>
        <v>Tajikistan</v>
      </c>
      <c r="B44" s="333">
        <f>IF(ISBLANK(Regressions!B54), " ", Regressions!B54)</f>
        <v>2009</v>
      </c>
      <c r="C44" s="338" t="str">
        <f>IF(ISBLANK(Regressions!C54), " ", Regressions!C54)</f>
        <v>Urban</v>
      </c>
      <c r="D44" s="334">
        <f>IF(ISBLANK(Regressions!D54), " ", Regressions!D54)</f>
        <v>706666.23954763415</v>
      </c>
      <c r="E44" s="210">
        <f>IF(ISNUMBER(Regressions!E54),ROUND(Regressions!E54, 1), NA())</f>
        <v>100</v>
      </c>
      <c r="F44" s="335" t="e">
        <f>IF(ISNUMBER(Regressions!F54),ROUND(Regressions!F54, 1), NA())</f>
        <v>#N/A</v>
      </c>
      <c r="G44" s="232" t="e">
        <f>IF(ISNUMBER(Regressions!G54),ROUND(Regressions!G54, 1), NA())</f>
        <v>#N/A</v>
      </c>
      <c r="H44" s="336" t="e">
        <f>IF(ISNUMBER(Regressions!H54),ROUND(Regressions!H54, 1), NA())</f>
        <v>#N/A</v>
      </c>
      <c r="I44" s="233" t="e">
        <f>IF(ISNUMBER(Regressions!I54),ROUND(Regressions!I54, 1), NA())</f>
        <v>#N/A</v>
      </c>
      <c r="J44" s="337">
        <f>IF(ISNUMBER(Regressions!K54),ROUND(Regressions!K54, 1), NA())</f>
        <v>100</v>
      </c>
      <c r="K44" s="335" t="e">
        <f>IF(ISNUMBER(Regressions!L54),ROUND(Regressions!L54, 1), NA())</f>
        <v>#N/A</v>
      </c>
      <c r="L44" s="234" t="e">
        <f>IF(ISNUMBER(Regressions!M54),ROUND(Regressions!M54, 1), NA())</f>
        <v>#N/A</v>
      </c>
      <c r="M44" s="336" t="e">
        <f>IF(ISNUMBER(Regressions!N54),ROUND(Regressions!N54, 1), NA())</f>
        <v>#N/A</v>
      </c>
      <c r="N44" s="233" t="e">
        <f>IF(ISNUMBER(Regressions!O54),ROUND(Regressions!O54, 1), NA())</f>
        <v>#N/A</v>
      </c>
      <c r="O44" s="337" t="e">
        <f>IF(ISNUMBER(Regressions!Q54),ROUND(Regressions!Q54, 1), NA())</f>
        <v>#N/A</v>
      </c>
      <c r="P44" s="335" t="e">
        <f>IF(ISNUMBER(Regressions!R54),ROUND(Regressions!R54, 1), NA())</f>
        <v>#N/A</v>
      </c>
      <c r="Q44" s="211" t="e">
        <f>IF(ISNUMBER(Regressions!S54),ROUND(Regressions!S54, 1), NA())</f>
        <v>#N/A</v>
      </c>
      <c r="R44" s="336" t="e">
        <f>IF(ISNUMBER(Regressions!T54),ROUND(Regressions!T54, 1), NA())</f>
        <v>#N/A</v>
      </c>
      <c r="S44" s="233" t="e">
        <f>IF(ISNUMBER(Regressions!U54),ROUND(Regressions!U54, 1), NA())</f>
        <v>#N/A</v>
      </c>
    </row>
    <row xmlns:x14ac="http://schemas.microsoft.com/office/spreadsheetml/2009/9/ac" r="45" x14ac:dyDescent="0.2">
      <c r="A45" s="332" t="str">
        <f>IF(ISBLANK(Regressions!A55), " ", Regressions!A55)</f>
        <v>Tajikistan</v>
      </c>
      <c r="B45" s="333">
        <f>IF(ISBLANK(Regressions!B55), " ", Regressions!B55)</f>
        <v>2010</v>
      </c>
      <c r="C45" s="338" t="str">
        <f>IF(ISBLANK(Regressions!C55), " ", Regressions!C55)</f>
        <v>Urban</v>
      </c>
      <c r="D45" s="334">
        <f>IF(ISBLANK(Regressions!D55), " ", Regressions!D55)</f>
        <v>708513.3710297012</v>
      </c>
      <c r="E45" s="210">
        <f>IF(ISNUMBER(Regressions!E55),ROUND(Regressions!E55, 1), NA())</f>
        <v>100</v>
      </c>
      <c r="F45" s="335" t="e">
        <f>IF(ISNUMBER(Regressions!F55),ROUND(Regressions!F55, 1), NA())</f>
        <v>#N/A</v>
      </c>
      <c r="G45" s="232" t="e">
        <f>IF(ISNUMBER(Regressions!G55),ROUND(Regressions!G55, 1), NA())</f>
        <v>#N/A</v>
      </c>
      <c r="H45" s="336" t="e">
        <f>IF(ISNUMBER(Regressions!H55),ROUND(Regressions!H55, 1), NA())</f>
        <v>#N/A</v>
      </c>
      <c r="I45" s="233" t="e">
        <f>IF(ISNUMBER(Regressions!I55),ROUND(Regressions!I55, 1), NA())</f>
        <v>#N/A</v>
      </c>
      <c r="J45" s="337">
        <f>IF(ISNUMBER(Regressions!K55),ROUND(Regressions!K55, 1), NA())</f>
        <v>100</v>
      </c>
      <c r="K45" s="335" t="e">
        <f>IF(ISNUMBER(Regressions!L55),ROUND(Regressions!L55, 1), NA())</f>
        <v>#N/A</v>
      </c>
      <c r="L45" s="234" t="e">
        <f>IF(ISNUMBER(Regressions!M55),ROUND(Regressions!M55, 1), NA())</f>
        <v>#N/A</v>
      </c>
      <c r="M45" s="336" t="e">
        <f>IF(ISNUMBER(Regressions!N55),ROUND(Regressions!N55, 1), NA())</f>
        <v>#N/A</v>
      </c>
      <c r="N45" s="233" t="e">
        <f>IF(ISNUMBER(Regressions!O55),ROUND(Regressions!O55, 1), NA())</f>
        <v>#N/A</v>
      </c>
      <c r="O45" s="337" t="e">
        <f>IF(ISNUMBER(Regressions!Q55),ROUND(Regressions!Q55, 1), NA())</f>
        <v>#N/A</v>
      </c>
      <c r="P45" s="335" t="e">
        <f>IF(ISNUMBER(Regressions!R55),ROUND(Regressions!R55, 1), NA())</f>
        <v>#N/A</v>
      </c>
      <c r="Q45" s="211" t="e">
        <f>IF(ISNUMBER(Regressions!S55),ROUND(Regressions!S55, 1), NA())</f>
        <v>#N/A</v>
      </c>
      <c r="R45" s="336" t="e">
        <f>IF(ISNUMBER(Regressions!T55),ROUND(Regressions!T55, 1), NA())</f>
        <v>#N/A</v>
      </c>
      <c r="S45" s="233" t="e">
        <f>IF(ISNUMBER(Regressions!U55),ROUND(Regressions!U55, 1), NA())</f>
        <v>#N/A</v>
      </c>
    </row>
    <row xmlns:x14ac="http://schemas.microsoft.com/office/spreadsheetml/2009/9/ac" r="46" x14ac:dyDescent="0.2">
      <c r="A46" s="332" t="str">
        <f>IF(ISBLANK(Regressions!A56), " ", Regressions!A56)</f>
        <v>Tajikistan</v>
      </c>
      <c r="B46" s="333">
        <f>IF(ISBLANK(Regressions!B56), " ", Regressions!B56)</f>
        <v>2011</v>
      </c>
      <c r="C46" s="338" t="str">
        <f>IF(ISBLANK(Regressions!C56), " ", Regressions!C56)</f>
        <v>Urban</v>
      </c>
      <c r="D46" s="334">
        <f>IF(ISBLANK(Regressions!D56), " ", Regressions!D56)</f>
        <v>713443.00979713444</v>
      </c>
      <c r="E46" s="210">
        <f>IF(ISNUMBER(Regressions!E56),ROUND(Regressions!E56, 1), NA())</f>
        <v>100</v>
      </c>
      <c r="F46" s="335" t="e">
        <f>IF(ISNUMBER(Regressions!F56),ROUND(Regressions!F56, 1), NA())</f>
        <v>#N/A</v>
      </c>
      <c r="G46" s="232" t="e">
        <f>IF(ISNUMBER(Regressions!G56),ROUND(Regressions!G56, 1), NA())</f>
        <v>#N/A</v>
      </c>
      <c r="H46" s="336" t="e">
        <f>IF(ISNUMBER(Regressions!H56),ROUND(Regressions!H56, 1), NA())</f>
        <v>#N/A</v>
      </c>
      <c r="I46" s="233" t="e">
        <f>IF(ISNUMBER(Regressions!I56),ROUND(Regressions!I56, 1), NA())</f>
        <v>#N/A</v>
      </c>
      <c r="J46" s="337">
        <f>IF(ISNUMBER(Regressions!K56),ROUND(Regressions!K56, 1), NA())</f>
        <v>100</v>
      </c>
      <c r="K46" s="335" t="e">
        <f>IF(ISNUMBER(Regressions!L56),ROUND(Regressions!L56, 1), NA())</f>
        <v>#N/A</v>
      </c>
      <c r="L46" s="234" t="e">
        <f>IF(ISNUMBER(Regressions!M56),ROUND(Regressions!M56, 1), NA())</f>
        <v>#N/A</v>
      </c>
      <c r="M46" s="336" t="e">
        <f>IF(ISNUMBER(Regressions!N56),ROUND(Regressions!N56, 1), NA())</f>
        <v>#N/A</v>
      </c>
      <c r="N46" s="233" t="e">
        <f>IF(ISNUMBER(Regressions!O56),ROUND(Regressions!O56, 1), NA())</f>
        <v>#N/A</v>
      </c>
      <c r="O46" s="337" t="e">
        <f>IF(ISNUMBER(Regressions!Q56),ROUND(Regressions!Q56, 1), NA())</f>
        <v>#N/A</v>
      </c>
      <c r="P46" s="335" t="e">
        <f>IF(ISNUMBER(Regressions!R56),ROUND(Regressions!R56, 1), NA())</f>
        <v>#N/A</v>
      </c>
      <c r="Q46" s="211" t="e">
        <f>IF(ISNUMBER(Regressions!S56),ROUND(Regressions!S56, 1), NA())</f>
        <v>#N/A</v>
      </c>
      <c r="R46" s="336" t="e">
        <f>IF(ISNUMBER(Regressions!T56),ROUND(Regressions!T56, 1), NA())</f>
        <v>#N/A</v>
      </c>
      <c r="S46" s="233" t="e">
        <f>IF(ISNUMBER(Regressions!U56),ROUND(Regressions!U56, 1), NA())</f>
        <v>#N/A</v>
      </c>
    </row>
    <row xmlns:x14ac="http://schemas.microsoft.com/office/spreadsheetml/2009/9/ac" r="47" x14ac:dyDescent="0.2">
      <c r="A47" s="332" t="str">
        <f>IF(ISBLANK(Regressions!A57), " ", Regressions!A57)</f>
        <v>Tajikistan</v>
      </c>
      <c r="B47" s="333">
        <f>IF(ISBLANK(Regressions!B57), " ", Regressions!B57)</f>
        <v>2012</v>
      </c>
      <c r="C47" s="338" t="str">
        <f>IF(ISBLANK(Regressions!C57), " ", Regressions!C57)</f>
        <v>Urban</v>
      </c>
      <c r="D47" s="334">
        <f>IF(ISBLANK(Regressions!D57), " ", Regressions!D57)</f>
        <v>721926.84737491619</v>
      </c>
      <c r="E47" s="210">
        <f>IF(ISNUMBER(Regressions!E57),ROUND(Regressions!E57, 1), NA())</f>
        <v>100</v>
      </c>
      <c r="F47" s="335" t="e">
        <f>IF(ISNUMBER(Regressions!F57),ROUND(Regressions!F57, 1), NA())</f>
        <v>#N/A</v>
      </c>
      <c r="G47" s="232" t="e">
        <f>IF(ISNUMBER(Regressions!G57),ROUND(Regressions!G57, 1), NA())</f>
        <v>#N/A</v>
      </c>
      <c r="H47" s="336" t="e">
        <f>IF(ISNUMBER(Regressions!H57),ROUND(Regressions!H57, 1), NA())</f>
        <v>#N/A</v>
      </c>
      <c r="I47" s="233" t="e">
        <f>IF(ISNUMBER(Regressions!I57),ROUND(Regressions!I57, 1), NA())</f>
        <v>#N/A</v>
      </c>
      <c r="J47" s="337">
        <f>IF(ISNUMBER(Regressions!K57),ROUND(Regressions!K57, 1), NA())</f>
        <v>100</v>
      </c>
      <c r="K47" s="335" t="e">
        <f>IF(ISNUMBER(Regressions!L57),ROUND(Regressions!L57, 1), NA())</f>
        <v>#N/A</v>
      </c>
      <c r="L47" s="234" t="e">
        <f>IF(ISNUMBER(Regressions!M57),ROUND(Regressions!M57, 1), NA())</f>
        <v>#N/A</v>
      </c>
      <c r="M47" s="336" t="e">
        <f>IF(ISNUMBER(Regressions!N57),ROUND(Regressions!N57, 1), NA())</f>
        <v>#N/A</v>
      </c>
      <c r="N47" s="233" t="e">
        <f>IF(ISNUMBER(Regressions!O57),ROUND(Regressions!O57, 1), NA())</f>
        <v>#N/A</v>
      </c>
      <c r="O47" s="337" t="e">
        <f>IF(ISNUMBER(Regressions!Q57),ROUND(Regressions!Q57, 1), NA())</f>
        <v>#N/A</v>
      </c>
      <c r="P47" s="335" t="e">
        <f>IF(ISNUMBER(Regressions!R57),ROUND(Regressions!R57, 1), NA())</f>
        <v>#N/A</v>
      </c>
      <c r="Q47" s="211" t="e">
        <f>IF(ISNUMBER(Regressions!S57),ROUND(Regressions!S57, 1), NA())</f>
        <v>#N/A</v>
      </c>
      <c r="R47" s="336" t="e">
        <f>IF(ISNUMBER(Regressions!T57),ROUND(Regressions!T57, 1), NA())</f>
        <v>#N/A</v>
      </c>
      <c r="S47" s="233" t="e">
        <f>IF(ISNUMBER(Regressions!U57),ROUND(Regressions!U57, 1), NA())</f>
        <v>#N/A</v>
      </c>
    </row>
    <row xmlns:x14ac="http://schemas.microsoft.com/office/spreadsheetml/2009/9/ac" r="48" x14ac:dyDescent="0.2">
      <c r="A48" s="332" t="str">
        <f>IF(ISBLANK(Regressions!A58), " ", Regressions!A58)</f>
        <v>Tajikistan</v>
      </c>
      <c r="B48" s="333">
        <f>IF(ISBLANK(Regressions!B58), " ", Regressions!B58)</f>
        <v>2013</v>
      </c>
      <c r="C48" s="338" t="str">
        <f>IF(ISBLANK(Regressions!C58), " ", Regressions!C58)</f>
        <v>Urban</v>
      </c>
      <c r="D48" s="334">
        <f>IF(ISBLANK(Regressions!D58), " ", Regressions!D58)</f>
        <v>732434.17372501385</v>
      </c>
      <c r="E48" s="210">
        <f>IF(ISNUMBER(Regressions!E58),ROUND(Regressions!E58, 1), NA())</f>
        <v>100</v>
      </c>
      <c r="F48" s="335">
        <f>IF(ISNUMBER(Regressions!F58),ROUND(Regressions!F58, 1), NA())</f>
        <v>96.9</v>
      </c>
      <c r="G48" s="232">
        <f>IF(ISNUMBER(Regressions!G58),ROUND(Regressions!G58, 1), NA())</f>
        <v>93.1</v>
      </c>
      <c r="H48" s="336">
        <f>IF(ISNUMBER(Regressions!H58),ROUND(Regressions!H58, 1), NA())</f>
        <v>3.8</v>
      </c>
      <c r="I48" s="233">
        <f>IF(ISNUMBER(Regressions!I58),ROUND(Regressions!I58, 1), NA())</f>
        <v>3.1</v>
      </c>
      <c r="J48" s="337">
        <f>IF(ISNUMBER(Regressions!K58),ROUND(Regressions!K58, 1), NA())</f>
        <v>100</v>
      </c>
      <c r="K48" s="335">
        <f>IF(ISNUMBER(Regressions!L58),ROUND(Regressions!L58, 1), NA())</f>
        <v>93.8</v>
      </c>
      <c r="L48" s="234">
        <f>IF(ISNUMBER(Regressions!M58),ROUND(Regressions!M58, 1), NA())</f>
        <v>57.5</v>
      </c>
      <c r="M48" s="336">
        <f>IF(ISNUMBER(Regressions!N58),ROUND(Regressions!N58, 1), NA())</f>
        <v>36.299999999999997</v>
      </c>
      <c r="N48" s="233">
        <f>IF(ISNUMBER(Regressions!O58),ROUND(Regressions!O58, 1), NA())</f>
        <v>6.3</v>
      </c>
      <c r="O48" s="337">
        <f>IF(ISNUMBER(Regressions!Q58),ROUND(Regressions!Q58, 1), NA())</f>
        <v>90</v>
      </c>
      <c r="P48" s="335">
        <f>IF(ISNUMBER(Regressions!R58),ROUND(Regressions!R58, 1), NA())</f>
        <v>56.3</v>
      </c>
      <c r="Q48" s="211">
        <f>IF(ISNUMBER(Regressions!S58),ROUND(Regressions!S58, 1), NA())</f>
        <v>41.3</v>
      </c>
      <c r="R48" s="336">
        <f>IF(ISNUMBER(Regressions!T58),ROUND(Regressions!T58, 1), NA())</f>
        <v>15</v>
      </c>
      <c r="S48" s="233">
        <f>IF(ISNUMBER(Regressions!U58),ROUND(Regressions!U58, 1), NA())</f>
        <v>43.7</v>
      </c>
    </row>
    <row xmlns:x14ac="http://schemas.microsoft.com/office/spreadsheetml/2009/9/ac" r="49" x14ac:dyDescent="0.2">
      <c r="A49" s="332" t="str">
        <f>IF(ISBLANK(Regressions!A59), " ", Regressions!A59)</f>
        <v>Tajikistan</v>
      </c>
      <c r="B49" s="333">
        <f>IF(ISBLANK(Regressions!B59), " ", Regressions!B59)</f>
        <v>2014</v>
      </c>
      <c r="C49" s="338" t="str">
        <f>IF(ISBLANK(Regressions!C59), " ", Regressions!C59)</f>
        <v>Urban</v>
      </c>
      <c r="D49" s="334">
        <f>IF(ISBLANK(Regressions!D59), " ", Regressions!D59)</f>
        <v>746007.09826749819</v>
      </c>
      <c r="E49" s="210">
        <f>IF(ISNUMBER(Regressions!E59),ROUND(Regressions!E59, 1), NA())</f>
        <v>100</v>
      </c>
      <c r="F49" s="335">
        <f>IF(ISNUMBER(Regressions!F59),ROUND(Regressions!F59, 1), NA())</f>
        <v>96.9</v>
      </c>
      <c r="G49" s="232">
        <f>IF(ISNUMBER(Regressions!G59),ROUND(Regressions!G59, 1), NA())</f>
        <v>93.1</v>
      </c>
      <c r="H49" s="336">
        <f>IF(ISNUMBER(Regressions!H59),ROUND(Regressions!H59, 1), NA())</f>
        <v>3.8</v>
      </c>
      <c r="I49" s="233">
        <f>IF(ISNUMBER(Regressions!I59),ROUND(Regressions!I59, 1), NA())</f>
        <v>3.1</v>
      </c>
      <c r="J49" s="337">
        <f>IF(ISNUMBER(Regressions!K59),ROUND(Regressions!K59, 1), NA())</f>
        <v>100</v>
      </c>
      <c r="K49" s="335">
        <f>IF(ISNUMBER(Regressions!L59),ROUND(Regressions!L59, 1), NA())</f>
        <v>93.8</v>
      </c>
      <c r="L49" s="234">
        <f>IF(ISNUMBER(Regressions!M59),ROUND(Regressions!M59, 1), NA())</f>
        <v>57.5</v>
      </c>
      <c r="M49" s="336">
        <f>IF(ISNUMBER(Regressions!N59),ROUND(Regressions!N59, 1), NA())</f>
        <v>36.299999999999997</v>
      </c>
      <c r="N49" s="233">
        <f>IF(ISNUMBER(Regressions!O59),ROUND(Regressions!O59, 1), NA())</f>
        <v>6.3</v>
      </c>
      <c r="O49" s="337">
        <f>IF(ISNUMBER(Regressions!Q59),ROUND(Regressions!Q59, 1), NA())</f>
        <v>90</v>
      </c>
      <c r="P49" s="335">
        <f>IF(ISNUMBER(Regressions!R59),ROUND(Regressions!R59, 1), NA())</f>
        <v>56.3</v>
      </c>
      <c r="Q49" s="211">
        <f>IF(ISNUMBER(Regressions!S59),ROUND(Regressions!S59, 1), NA())</f>
        <v>41.3</v>
      </c>
      <c r="R49" s="336">
        <f>IF(ISNUMBER(Regressions!T59),ROUND(Regressions!T59, 1), NA())</f>
        <v>15</v>
      </c>
      <c r="S49" s="233">
        <f>IF(ISNUMBER(Regressions!U59),ROUND(Regressions!U59, 1), NA())</f>
        <v>43.7</v>
      </c>
    </row>
    <row xmlns:x14ac="http://schemas.microsoft.com/office/spreadsheetml/2009/9/ac" r="50" x14ac:dyDescent="0.2">
      <c r="A50" s="332" t="str">
        <f>IF(ISBLANK(Regressions!A60), " ", Regressions!A60)</f>
        <v>Tajikistan</v>
      </c>
      <c r="B50" s="333">
        <f>IF(ISBLANK(Regressions!B60), " ", Regressions!B60)</f>
        <v>2015</v>
      </c>
      <c r="C50" s="338" t="str">
        <f>IF(ISBLANK(Regressions!C60), " ", Regressions!C60)</f>
        <v>Urban</v>
      </c>
      <c r="D50" s="334">
        <f>IF(ISBLANK(Regressions!D60), " ", Regressions!D60)</f>
        <v>764177.26920928946</v>
      </c>
      <c r="E50" s="210">
        <f>IF(ISNUMBER(Regressions!E60),ROUND(Regressions!E60, 1), NA())</f>
        <v>100</v>
      </c>
      <c r="F50" s="335">
        <f>IF(ISNUMBER(Regressions!F60),ROUND(Regressions!F60, 1), NA())</f>
        <v>96.9</v>
      </c>
      <c r="G50" s="232">
        <f>IF(ISNUMBER(Regressions!G60),ROUND(Regressions!G60, 1), NA())</f>
        <v>93.1</v>
      </c>
      <c r="H50" s="336">
        <f>IF(ISNUMBER(Regressions!H60),ROUND(Regressions!H60, 1), NA())</f>
        <v>3.8</v>
      </c>
      <c r="I50" s="233">
        <f>IF(ISNUMBER(Regressions!I60),ROUND(Regressions!I60, 1), NA())</f>
        <v>3.1</v>
      </c>
      <c r="J50" s="337">
        <f>IF(ISNUMBER(Regressions!K60),ROUND(Regressions!K60, 1), NA())</f>
        <v>100</v>
      </c>
      <c r="K50" s="335">
        <f>IF(ISNUMBER(Regressions!L60),ROUND(Regressions!L60, 1), NA())</f>
        <v>93.8</v>
      </c>
      <c r="L50" s="234">
        <f>IF(ISNUMBER(Regressions!M60),ROUND(Regressions!M60, 1), NA())</f>
        <v>57.5</v>
      </c>
      <c r="M50" s="336">
        <f>IF(ISNUMBER(Regressions!N60),ROUND(Regressions!N60, 1), NA())</f>
        <v>36.299999999999997</v>
      </c>
      <c r="N50" s="233">
        <f>IF(ISNUMBER(Regressions!O60),ROUND(Regressions!O60, 1), NA())</f>
        <v>6.3</v>
      </c>
      <c r="O50" s="337">
        <f>IF(ISNUMBER(Regressions!Q60),ROUND(Regressions!Q60, 1), NA())</f>
        <v>90</v>
      </c>
      <c r="P50" s="335">
        <f>IF(ISNUMBER(Regressions!R60),ROUND(Regressions!R60, 1), NA())</f>
        <v>56.3</v>
      </c>
      <c r="Q50" s="211">
        <f>IF(ISNUMBER(Regressions!S60),ROUND(Regressions!S60, 1), NA())</f>
        <v>41.3</v>
      </c>
      <c r="R50" s="336">
        <f>IF(ISNUMBER(Regressions!T60),ROUND(Regressions!T60, 1), NA())</f>
        <v>15</v>
      </c>
      <c r="S50" s="233">
        <f>IF(ISNUMBER(Regressions!U60),ROUND(Regressions!U60, 1), NA())</f>
        <v>43.7</v>
      </c>
    </row>
    <row xmlns:x14ac="http://schemas.microsoft.com/office/spreadsheetml/2009/9/ac" r="51" x14ac:dyDescent="0.2">
      <c r="A51" s="332" t="str">
        <f>IF(ISBLANK(Regressions!A61), " ", Regressions!A61)</f>
        <v>Tajikistan</v>
      </c>
      <c r="B51" s="333">
        <f>IF(ISBLANK(Regressions!B61), " ", Regressions!B61)</f>
        <v>2016</v>
      </c>
      <c r="C51" s="338" t="str">
        <f>IF(ISBLANK(Regressions!C61), " ", Regressions!C61)</f>
        <v>Urban</v>
      </c>
      <c r="D51" s="334">
        <f>IF(ISBLANK(Regressions!D61), " ", Regressions!D61)</f>
        <v>784571.71555561072</v>
      </c>
      <c r="E51" s="210">
        <f>IF(ISNUMBER(Regressions!E61),ROUND(Regressions!E61, 1), NA())</f>
        <v>100</v>
      </c>
      <c r="F51" s="335">
        <f>IF(ISNUMBER(Regressions!F61),ROUND(Regressions!F61, 1), NA())</f>
        <v>96.9</v>
      </c>
      <c r="G51" s="232">
        <f>IF(ISNUMBER(Regressions!G61),ROUND(Regressions!G61, 1), NA())</f>
        <v>93.1</v>
      </c>
      <c r="H51" s="336">
        <f>IF(ISNUMBER(Regressions!H61),ROUND(Regressions!H61, 1), NA())</f>
        <v>3.8</v>
      </c>
      <c r="I51" s="233">
        <f>IF(ISNUMBER(Regressions!I61),ROUND(Regressions!I61, 1), NA())</f>
        <v>3.1</v>
      </c>
      <c r="J51" s="337">
        <f>IF(ISNUMBER(Regressions!K61),ROUND(Regressions!K61, 1), NA())</f>
        <v>100</v>
      </c>
      <c r="K51" s="335">
        <f>IF(ISNUMBER(Regressions!L61),ROUND(Regressions!L61, 1), NA())</f>
        <v>93.8</v>
      </c>
      <c r="L51" s="234">
        <f>IF(ISNUMBER(Regressions!M61),ROUND(Regressions!M61, 1), NA())</f>
        <v>57.5</v>
      </c>
      <c r="M51" s="336">
        <f>IF(ISNUMBER(Regressions!N61),ROUND(Regressions!N61, 1), NA())</f>
        <v>36.299999999999997</v>
      </c>
      <c r="N51" s="233">
        <f>IF(ISNUMBER(Regressions!O61),ROUND(Regressions!O61, 1), NA())</f>
        <v>6.3</v>
      </c>
      <c r="O51" s="337">
        <f>IF(ISNUMBER(Regressions!Q61),ROUND(Regressions!Q61, 1), NA())</f>
        <v>90</v>
      </c>
      <c r="P51" s="335">
        <f>IF(ISNUMBER(Regressions!R61),ROUND(Regressions!R61, 1), NA())</f>
        <v>56.3</v>
      </c>
      <c r="Q51" s="211">
        <f>IF(ISNUMBER(Regressions!S61),ROUND(Regressions!S61, 1), NA())</f>
        <v>41.3</v>
      </c>
      <c r="R51" s="336">
        <f>IF(ISNUMBER(Regressions!T61),ROUND(Regressions!T61, 1), NA())</f>
        <v>15</v>
      </c>
      <c r="S51" s="233">
        <f>IF(ISNUMBER(Regressions!U61),ROUND(Regressions!U61, 1), NA())</f>
        <v>43.7</v>
      </c>
    </row>
    <row xmlns:x14ac="http://schemas.microsoft.com/office/spreadsheetml/2009/9/ac" r="52" x14ac:dyDescent="0.2">
      <c r="A52" s="332" t="str">
        <f>IF(ISBLANK(Regressions!A62), " ", Regressions!A62)</f>
        <v>Tajikistan</v>
      </c>
      <c r="B52" s="333">
        <f>IF(ISBLANK(Regressions!B62), " ", Regressions!B62)</f>
        <v>2017</v>
      </c>
      <c r="C52" s="338" t="str">
        <f>IF(ISBLANK(Regressions!C62), " ", Regressions!C62)</f>
        <v>Urban</v>
      </c>
      <c r="D52" s="334">
        <f>IF(ISBLANK(Regressions!D62), " ", Regressions!D62)</f>
        <v>806695.70459260943</v>
      </c>
      <c r="E52" s="210">
        <f>IF(ISNUMBER(Regressions!E62),ROUND(Regressions!E62, 1), NA())</f>
        <v>100</v>
      </c>
      <c r="F52" s="335">
        <f>IF(ISNUMBER(Regressions!F62),ROUND(Regressions!F62, 1), NA())</f>
        <v>96.9</v>
      </c>
      <c r="G52" s="232">
        <f>IF(ISNUMBER(Regressions!G62),ROUND(Regressions!G62, 1), NA())</f>
        <v>93.1</v>
      </c>
      <c r="H52" s="336">
        <f>IF(ISNUMBER(Regressions!H62),ROUND(Regressions!H62, 1), NA())</f>
        <v>3.8</v>
      </c>
      <c r="I52" s="233">
        <f>IF(ISNUMBER(Regressions!I62),ROUND(Regressions!I62, 1), NA())</f>
        <v>3.1</v>
      </c>
      <c r="J52" s="337">
        <f>IF(ISNUMBER(Regressions!K62),ROUND(Regressions!K62, 1), NA())</f>
        <v>100</v>
      </c>
      <c r="K52" s="335">
        <f>IF(ISNUMBER(Regressions!L62),ROUND(Regressions!L62, 1), NA())</f>
        <v>93.8</v>
      </c>
      <c r="L52" s="234">
        <f>IF(ISNUMBER(Regressions!M62),ROUND(Regressions!M62, 1), NA())</f>
        <v>57.5</v>
      </c>
      <c r="M52" s="336">
        <f>IF(ISNUMBER(Regressions!N62),ROUND(Regressions!N62, 1), NA())</f>
        <v>36.299999999999997</v>
      </c>
      <c r="N52" s="233">
        <f>IF(ISNUMBER(Regressions!O62),ROUND(Regressions!O62, 1), NA())</f>
        <v>6.3</v>
      </c>
      <c r="O52" s="337">
        <f>IF(ISNUMBER(Regressions!Q62),ROUND(Regressions!Q62, 1), NA())</f>
        <v>90</v>
      </c>
      <c r="P52" s="335">
        <f>IF(ISNUMBER(Regressions!R62),ROUND(Regressions!R62, 1), NA())</f>
        <v>56.3</v>
      </c>
      <c r="Q52" s="211">
        <f>IF(ISNUMBER(Regressions!S62),ROUND(Regressions!S62, 1), NA())</f>
        <v>41.3</v>
      </c>
      <c r="R52" s="336">
        <f>IF(ISNUMBER(Regressions!T62),ROUND(Regressions!T62, 1), NA())</f>
        <v>15</v>
      </c>
      <c r="S52" s="233">
        <f>IF(ISNUMBER(Regressions!U62),ROUND(Regressions!U62, 1), NA())</f>
        <v>43.7</v>
      </c>
    </row>
    <row xmlns:x14ac="http://schemas.microsoft.com/office/spreadsheetml/2009/9/ac" r="53" x14ac:dyDescent="0.2">
      <c r="A53" s="332" t="str">
        <f>IF(ISBLANK(Regressions!A63), " ", Regressions!A63)</f>
        <v>Tajikistan</v>
      </c>
      <c r="B53" s="333">
        <f>IF(ISBLANK(Regressions!B63), " ", Regressions!B63)</f>
        <v>2018</v>
      </c>
      <c r="C53" s="338" t="str">
        <f>IF(ISBLANK(Regressions!C63), " ", Regressions!C63)</f>
        <v>Urban</v>
      </c>
      <c r="D53" s="334">
        <f>IF(ISBLANK(Regressions!D63), " ", Regressions!D63)</f>
        <v>832480.91211540205</v>
      </c>
      <c r="E53" s="210">
        <f>IF(ISNUMBER(Regressions!E63),ROUND(Regressions!E63, 1), NA())</f>
        <v>100</v>
      </c>
      <c r="F53" s="335">
        <f>IF(ISNUMBER(Regressions!F63),ROUND(Regressions!F63, 1), NA())</f>
        <v>96.9</v>
      </c>
      <c r="G53" s="232">
        <f>IF(ISNUMBER(Regressions!G63),ROUND(Regressions!G63, 1), NA())</f>
        <v>93.1</v>
      </c>
      <c r="H53" s="336">
        <f>IF(ISNUMBER(Regressions!H63),ROUND(Regressions!H63, 1), NA())</f>
        <v>3.8</v>
      </c>
      <c r="I53" s="233">
        <f>IF(ISNUMBER(Regressions!I63),ROUND(Regressions!I63, 1), NA())</f>
        <v>3.1</v>
      </c>
      <c r="J53" s="337">
        <f>IF(ISNUMBER(Regressions!K63),ROUND(Regressions!K63, 1), NA())</f>
        <v>100</v>
      </c>
      <c r="K53" s="335">
        <f>IF(ISNUMBER(Regressions!L63),ROUND(Regressions!L63, 1), NA())</f>
        <v>93.8</v>
      </c>
      <c r="L53" s="234">
        <f>IF(ISNUMBER(Regressions!M63),ROUND(Regressions!M63, 1), NA())</f>
        <v>57.5</v>
      </c>
      <c r="M53" s="336">
        <f>IF(ISNUMBER(Regressions!N63),ROUND(Regressions!N63, 1), NA())</f>
        <v>36.299999999999997</v>
      </c>
      <c r="N53" s="233">
        <f>IF(ISNUMBER(Regressions!O63),ROUND(Regressions!O63, 1), NA())</f>
        <v>6.3</v>
      </c>
      <c r="O53" s="337">
        <f>IF(ISNUMBER(Regressions!Q63),ROUND(Regressions!Q63, 1), NA())</f>
        <v>90</v>
      </c>
      <c r="P53" s="335">
        <f>IF(ISNUMBER(Regressions!R63),ROUND(Regressions!R63, 1), NA())</f>
        <v>56.3</v>
      </c>
      <c r="Q53" s="211">
        <f>IF(ISNUMBER(Regressions!S63),ROUND(Regressions!S63, 1), NA())</f>
        <v>41.3</v>
      </c>
      <c r="R53" s="336">
        <f>IF(ISNUMBER(Regressions!T63),ROUND(Regressions!T63, 1), NA())</f>
        <v>15</v>
      </c>
      <c r="S53" s="233">
        <f>IF(ISNUMBER(Regressions!U63),ROUND(Regressions!U63, 1), NA())</f>
        <v>43.7</v>
      </c>
    </row>
    <row xmlns:x14ac="http://schemas.microsoft.com/office/spreadsheetml/2009/9/ac" r="54" x14ac:dyDescent="0.2">
      <c r="A54" s="332" t="str">
        <f>IF(ISBLANK(Regressions!A64), " ", Regressions!A64)</f>
        <v>Tajikistan</v>
      </c>
      <c r="B54" s="333">
        <f>IF(ISBLANK(Regressions!B64), " ", Regressions!B64)</f>
        <v>2019</v>
      </c>
      <c r="C54" s="338" t="str">
        <f>IF(ISBLANK(Regressions!C64), " ", Regressions!C64)</f>
        <v>Urban</v>
      </c>
      <c r="D54" s="334">
        <f>IF(ISBLANK(Regressions!D64), " ", Regressions!D64)</f>
        <v>858854.94215988158</v>
      </c>
      <c r="E54" s="210">
        <f>IF(ISNUMBER(Regressions!E64),ROUND(Regressions!E64, 1), NA())</f>
        <v>100</v>
      </c>
      <c r="F54" s="335">
        <f>IF(ISNUMBER(Regressions!F64),ROUND(Regressions!F64, 1), NA())</f>
        <v>96.9</v>
      </c>
      <c r="G54" s="232">
        <f>IF(ISNUMBER(Regressions!G64),ROUND(Regressions!G64, 1), NA())</f>
        <v>93.1</v>
      </c>
      <c r="H54" s="336">
        <f>IF(ISNUMBER(Regressions!H64),ROUND(Regressions!H64, 1), NA())</f>
        <v>3.8</v>
      </c>
      <c r="I54" s="233">
        <f>IF(ISNUMBER(Regressions!I64),ROUND(Regressions!I64, 1), NA())</f>
        <v>3.1</v>
      </c>
      <c r="J54" s="337">
        <f>IF(ISNUMBER(Regressions!K64),ROUND(Regressions!K64, 1), NA())</f>
        <v>100</v>
      </c>
      <c r="K54" s="335">
        <f>IF(ISNUMBER(Regressions!L64),ROUND(Regressions!L64, 1), NA())</f>
        <v>93.8</v>
      </c>
      <c r="L54" s="234">
        <f>IF(ISNUMBER(Regressions!M64),ROUND(Regressions!M64, 1), NA())</f>
        <v>57.5</v>
      </c>
      <c r="M54" s="336">
        <f>IF(ISNUMBER(Regressions!N64),ROUND(Regressions!N64, 1), NA())</f>
        <v>36.299999999999997</v>
      </c>
      <c r="N54" s="233">
        <f>IF(ISNUMBER(Regressions!O64),ROUND(Regressions!O64, 1), NA())</f>
        <v>6.3</v>
      </c>
      <c r="O54" s="337">
        <f>IF(ISNUMBER(Regressions!Q64),ROUND(Regressions!Q64, 1), NA())</f>
        <v>90</v>
      </c>
      <c r="P54" s="335">
        <f>IF(ISNUMBER(Regressions!R64),ROUND(Regressions!R64, 1), NA())</f>
        <v>56.3</v>
      </c>
      <c r="Q54" s="211">
        <f>IF(ISNUMBER(Regressions!S64),ROUND(Regressions!S64, 1), NA())</f>
        <v>41.3</v>
      </c>
      <c r="R54" s="336">
        <f>IF(ISNUMBER(Regressions!T64),ROUND(Regressions!T64, 1), NA())</f>
        <v>15</v>
      </c>
      <c r="S54" s="233">
        <f>IF(ISNUMBER(Regressions!U64),ROUND(Regressions!U64, 1), NA())</f>
        <v>43.7</v>
      </c>
    </row>
    <row xmlns:x14ac="http://schemas.microsoft.com/office/spreadsheetml/2009/9/ac" r="55" ht="13.5" customHeight="true" x14ac:dyDescent="0.2">
      <c r="A55" s="332" t="str">
        <f>IF(ISBLANK(Regressions!A65), " ", Regressions!A65)</f>
        <v>Tajikistan</v>
      </c>
      <c r="B55" s="333">
        <f>IF(ISBLANK(Regressions!B65), " ", Regressions!B65)</f>
        <v>2020</v>
      </c>
      <c r="C55" s="338" t="str">
        <f>IF(ISBLANK(Regressions!C65), " ", Regressions!C65)</f>
        <v>Urban</v>
      </c>
      <c r="D55" s="334">
        <f>IF(ISBLANK(Regressions!D65), " ", Regressions!D65)</f>
        <v>885567.5142829516</v>
      </c>
      <c r="E55" s="210">
        <f>IF(ISNUMBER(Regressions!E65),ROUND(Regressions!E65, 1), NA())</f>
        <v>100</v>
      </c>
      <c r="F55" s="335">
        <f>IF(ISNUMBER(Regressions!F65),ROUND(Regressions!F65, 1), NA())</f>
        <v>96.9</v>
      </c>
      <c r="G55" s="232">
        <f>IF(ISNUMBER(Regressions!G65),ROUND(Regressions!G65, 1), NA())</f>
        <v>93.1</v>
      </c>
      <c r="H55" s="336">
        <f>IF(ISNUMBER(Regressions!H65),ROUND(Regressions!H65, 1), NA())</f>
        <v>3.8</v>
      </c>
      <c r="I55" s="233">
        <f>IF(ISNUMBER(Regressions!I65),ROUND(Regressions!I65, 1), NA())</f>
        <v>3.1</v>
      </c>
      <c r="J55" s="337">
        <f>IF(ISNUMBER(Regressions!K65),ROUND(Regressions!K65, 1), NA())</f>
        <v>100</v>
      </c>
      <c r="K55" s="335">
        <f>IF(ISNUMBER(Regressions!L65),ROUND(Regressions!L65, 1), NA())</f>
        <v>93.8</v>
      </c>
      <c r="L55" s="234">
        <f>IF(ISNUMBER(Regressions!M65),ROUND(Regressions!M65, 1), NA())</f>
        <v>57.5</v>
      </c>
      <c r="M55" s="336">
        <f>IF(ISNUMBER(Regressions!N65),ROUND(Regressions!N65, 1), NA())</f>
        <v>36.299999999999997</v>
      </c>
      <c r="N55" s="233">
        <f>IF(ISNUMBER(Regressions!O65),ROUND(Regressions!O65, 1), NA())</f>
        <v>6.3</v>
      </c>
      <c r="O55" s="337">
        <f>IF(ISNUMBER(Regressions!Q65),ROUND(Regressions!Q65, 1), NA())</f>
        <v>90</v>
      </c>
      <c r="P55" s="335">
        <f>IF(ISNUMBER(Regressions!R65),ROUND(Regressions!R65, 1), NA())</f>
        <v>56.3</v>
      </c>
      <c r="Q55" s="211">
        <f>IF(ISNUMBER(Regressions!S65),ROUND(Regressions!S65, 1), NA())</f>
        <v>41.3</v>
      </c>
      <c r="R55" s="336">
        <f>IF(ISNUMBER(Regressions!T65),ROUND(Regressions!T65, 1), NA())</f>
        <v>15</v>
      </c>
      <c r="S55" s="233">
        <f>IF(ISNUMBER(Regressions!U65),ROUND(Regressions!U65, 1), NA())</f>
        <v>43.7</v>
      </c>
    </row>
    <row xmlns:x14ac="http://schemas.microsoft.com/office/spreadsheetml/2009/9/ac" r="56" x14ac:dyDescent="0.2">
      <c r="A56" s="382" t="str">
        <f>IF(ISBLANK(Regressions!A66), " ", Regressions!A66)</f>
        <v>Tajikistan</v>
      </c>
      <c r="B56" s="383">
        <f>IF(ISBLANK(Regressions!B66), " ", Regressions!B66)</f>
        <v>2021</v>
      </c>
      <c r="C56" s="384" t="str">
        <f>IF(ISBLANK(Regressions!C66), " ", Regressions!C66)</f>
        <v>Urban</v>
      </c>
      <c r="D56" s="385">
        <f>IF(ISBLANK(Regressions!D66), " ", Regressions!D66)</f>
        <v>912134.10137815471</v>
      </c>
      <c r="E56" s="388">
        <f>IF(ISNUMBER(Regressions!E66),ROUND(Regressions!E66, 1), NA())</f>
        <v>100</v>
      </c>
      <c r="F56" s="386">
        <f>IF(ISNUMBER(Regressions!F66),ROUND(Regressions!F66, 1), NA())</f>
        <v>96.9</v>
      </c>
      <c r="G56" s="389">
        <f>IF(ISNUMBER(Regressions!G66),ROUND(Regressions!G66, 1), NA())</f>
        <v>93.1</v>
      </c>
      <c r="H56" s="387">
        <f>IF(ISNUMBER(Regressions!H66),ROUND(Regressions!H66, 1), NA())</f>
        <v>3.8</v>
      </c>
      <c r="I56" s="390">
        <f>IF(ISNUMBER(Regressions!I66),ROUND(Regressions!I66, 1), NA())</f>
        <v>3.1</v>
      </c>
      <c r="J56" s="388">
        <f>IF(ISNUMBER(Regressions!K66),ROUND(Regressions!K66, 1), NA())</f>
        <v>100</v>
      </c>
      <c r="K56" s="386">
        <f>IF(ISNUMBER(Regressions!L66),ROUND(Regressions!L66, 1), NA())</f>
        <v>93.8</v>
      </c>
      <c r="L56" s="391">
        <f>IF(ISNUMBER(Regressions!M66),ROUND(Regressions!M66, 1), NA())</f>
        <v>57.5</v>
      </c>
      <c r="M56" s="387">
        <f>IF(ISNUMBER(Regressions!N66),ROUND(Regressions!N66, 1), NA())</f>
        <v>36.299999999999997</v>
      </c>
      <c r="N56" s="390">
        <f>IF(ISNUMBER(Regressions!O66),ROUND(Regressions!O66, 1), NA())</f>
        <v>6.3</v>
      </c>
      <c r="O56" s="388">
        <f>IF(ISNUMBER(Regressions!Q66),ROUND(Regressions!Q66, 1), NA())</f>
        <v>90</v>
      </c>
      <c r="P56" s="386">
        <f>IF(ISNUMBER(Regressions!R66),ROUND(Regressions!R66, 1), NA())</f>
        <v>56.3</v>
      </c>
      <c r="Q56" s="392">
        <f>IF(ISNUMBER(Regressions!S66),ROUND(Regressions!S66, 1), NA())</f>
        <v>41.3</v>
      </c>
      <c r="R56" s="387">
        <f>IF(ISNUMBER(Regressions!T66),ROUND(Regressions!T66, 1), NA())</f>
        <v>15</v>
      </c>
      <c r="S56" s="390">
        <f>IF(ISNUMBER(Regressions!U66),ROUND(Regressions!U66, 1), NA())</f>
        <v>43.7</v>
      </c>
      <c r="T56" s="381"/>
      <c r="U56" s="381"/>
      <c r="V56" s="381"/>
      <c r="W56" s="381"/>
      <c r="X56" s="381"/>
      <c r="Y56" s="381"/>
      <c r="Z56" s="381"/>
      <c r="AA56" s="381"/>
      <c r="AB56" s="381"/>
      <c r="AC56" s="381"/>
    </row>
    <row xmlns:x14ac="http://schemas.microsoft.com/office/spreadsheetml/2009/9/ac" r="57" x14ac:dyDescent="0.2">
      <c r="A57" s="332" t="str">
        <f>IF(ISBLANK(Regressions!A67), " ", Regressions!A67)</f>
        <v>Tajikistan</v>
      </c>
      <c r="B57" s="333">
        <f>IF(ISBLANK(Regressions!B67), " ", Regressions!B67)</f>
        <v>2022</v>
      </c>
      <c r="C57" s="338" t="str">
        <f>IF(ISBLANK(Regressions!C67), " ", Regressions!C67)</f>
        <v>Urban</v>
      </c>
      <c r="D57" s="334">
        <f>IF(ISBLANK(Regressions!D67), " ", Regressions!D67)</f>
        <v>941202.08362453454</v>
      </c>
      <c r="E57" s="210">
        <f>IF(ISNUMBER(Regressions!E67),ROUND(Regressions!E67, 1), NA())</f>
        <v>100</v>
      </c>
      <c r="F57" s="335" t="e">
        <f>IF(ISNUMBER(Regressions!F67),ROUND(Regressions!F67, 1), NA())</f>
        <v>#N/A</v>
      </c>
      <c r="G57" s="232" t="e">
        <f>IF(ISNUMBER(Regressions!G67),ROUND(Regressions!G67, 1), NA())</f>
        <v>#N/A</v>
      </c>
      <c r="H57" s="336" t="e">
        <f>IF(ISNUMBER(Regressions!H67),ROUND(Regressions!H67, 1), NA())</f>
        <v>#N/A</v>
      </c>
      <c r="I57" s="233" t="e">
        <f>IF(ISNUMBER(Regressions!I67),ROUND(Regressions!I67, 1), NA())</f>
        <v>#N/A</v>
      </c>
      <c r="J57" s="337">
        <f>IF(ISNUMBER(Regressions!K67),ROUND(Regressions!K67, 1), NA())</f>
        <v>100</v>
      </c>
      <c r="K57" s="335" t="e">
        <f>IF(ISNUMBER(Regressions!L67),ROUND(Regressions!L67, 1), NA())</f>
        <v>#N/A</v>
      </c>
      <c r="L57" s="234" t="e">
        <f>IF(ISNUMBER(Regressions!M67),ROUND(Regressions!M67, 1), NA())</f>
        <v>#N/A</v>
      </c>
      <c r="M57" s="336" t="e">
        <f>IF(ISNUMBER(Regressions!N67),ROUND(Regressions!N67, 1), NA())</f>
        <v>#N/A</v>
      </c>
      <c r="N57" s="233" t="e">
        <f>IF(ISNUMBER(Regressions!O67),ROUND(Regressions!O67, 1), NA())</f>
        <v>#N/A</v>
      </c>
      <c r="O57" s="337" t="e">
        <f>IF(ISNUMBER(Regressions!Q67),ROUND(Regressions!Q67, 1), NA())</f>
        <v>#N/A</v>
      </c>
      <c r="P57" s="335" t="e">
        <f>IF(ISNUMBER(Regressions!R67),ROUND(Regressions!R67, 1), NA())</f>
        <v>#N/A</v>
      </c>
      <c r="Q57" s="211" t="e">
        <f>IF(ISNUMBER(Regressions!S67),ROUND(Regressions!S67, 1), NA())</f>
        <v>#N/A</v>
      </c>
      <c r="R57" s="336" t="e">
        <f>IF(ISNUMBER(Regressions!T67),ROUND(Regressions!T67, 1), NA())</f>
        <v>#N/A</v>
      </c>
      <c r="S57" s="233" t="e">
        <f>IF(ISNUMBER(Regressions!U67),ROUND(Regressions!U67, 1), NA())</f>
        <v>#N/A</v>
      </c>
    </row>
    <row xmlns:x14ac="http://schemas.microsoft.com/office/spreadsheetml/2009/9/ac" r="58" x14ac:dyDescent="0.2">
      <c r="A58" s="339" t="str">
        <f>IF(ISBLANK(Regressions!A68), " ", Regressions!A68)</f>
        <v>Tajikistan</v>
      </c>
      <c r="B58" s="340">
        <f>IF(ISBLANK(Regressions!B68), " ", Regressions!B68)</f>
        <v>2023</v>
      </c>
      <c r="C58" s="341" t="str">
        <f>IF(ISBLANK(Regressions!C68), " ", Regressions!C68)</f>
        <v>Urban</v>
      </c>
      <c r="D58" s="342">
        <f>IF(ISBLANK(Regressions!D68), " ", Regressions!D68)</f>
        <v>907483.36930841464</v>
      </c>
      <c r="E58" s="343">
        <f>IF(ISNUMBER(Regressions!E68),ROUND(Regressions!E68, 1), NA())</f>
        <v>100</v>
      </c>
      <c r="F58" s="344" t="e">
        <f>IF(ISNUMBER(Regressions!F68),ROUND(Regressions!F68, 1), NA())</f>
        <v>#N/A</v>
      </c>
      <c r="G58" s="345" t="e">
        <f>IF(ISNUMBER(Regressions!G68),ROUND(Regressions!G68, 1), NA())</f>
        <v>#N/A</v>
      </c>
      <c r="H58" s="346" t="e">
        <f>IF(ISNUMBER(Regressions!H68),ROUND(Regressions!H68, 1), NA())</f>
        <v>#N/A</v>
      </c>
      <c r="I58" s="347" t="e">
        <f>IF(ISNUMBER(Regressions!I68),ROUND(Regressions!I68, 1), NA())</f>
        <v>#N/A</v>
      </c>
      <c r="J58" s="348">
        <f>IF(ISNUMBER(Regressions!K68),ROUND(Regressions!K68, 1), NA())</f>
        <v>100</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Tajikistan</v>
      </c>
      <c r="B59" s="333">
        <f>IF(ISBLANK(Regressions!B69), " ", Regressions!B69)</f>
        <v>2024</v>
      </c>
      <c r="C59" s="338" t="str">
        <f>IF(ISBLANK(Regressions!C69), " ", Regressions!C69)</f>
        <v>Urban</v>
      </c>
      <c r="D59" s="334" t="str">
        <f>IF(ISBLANK(Regressions!D69), " ", Regressions!D69)</f>
        <v> </v>
      </c>
      <c r="E59" s="210" t="e">
        <f>IF(ISNUMBER(Regressions!E69),ROUND(Regressions!E69, 1), NA())</f>
        <v>#N/A</v>
      </c>
      <c r="F59" s="335" t="e">
        <f>IF(ISNUMBER(Regressions!F69),ROUND(Regressions!F69, 1), NA())</f>
        <v>#N/A</v>
      </c>
      <c r="G59" s="232" t="e">
        <f>IF(ISNUMBER(Regressions!G69),ROUND(Regressions!G69, 1), NA())</f>
        <v>#N/A</v>
      </c>
      <c r="H59" s="336" t="e">
        <f>IF(ISNUMBER(Regressions!H69),ROUND(Regressions!H69, 1), NA())</f>
        <v>#N/A</v>
      </c>
      <c r="I59" s="233" t="e">
        <f>IF(ISNUMBER(Regressions!I69),ROUND(Regressions!I69, 1), NA())</f>
        <v>#N/A</v>
      </c>
      <c r="J59" s="337" t="e">
        <f>IF(ISNUMBER(Regressions!K69),ROUND(Regressions!K69, 1), NA())</f>
        <v>#N/A</v>
      </c>
      <c r="K59" s="335" t="e">
        <f>IF(ISNUMBER(Regressions!L69),ROUND(Regressions!L69, 1), NA())</f>
        <v>#N/A</v>
      </c>
      <c r="L59" s="234" t="e">
        <f>IF(ISNUMBER(Regressions!M69),ROUND(Regressions!M69, 1), NA())</f>
        <v>#N/A</v>
      </c>
      <c r="M59" s="336" t="e">
        <f>IF(ISNUMBER(Regressions!N69),ROUND(Regressions!N69, 1), NA())</f>
        <v>#N/A</v>
      </c>
      <c r="N59" s="233" t="e">
        <f>IF(ISNUMBER(Regressions!O69),ROUND(Regressions!O69, 1), NA())</f>
        <v>#N/A</v>
      </c>
      <c r="O59" s="337" t="e">
        <f>IF(ISNUMBER(Regressions!Q69),ROUND(Regressions!Q69, 1), NA())</f>
        <v>#N/A</v>
      </c>
      <c r="P59" s="335" t="e">
        <f>IF(ISNUMBER(Regressions!R69),ROUND(Regressions!R69, 1), NA())</f>
        <v>#N/A</v>
      </c>
      <c r="Q59" s="211" t="e">
        <f>IF(ISNUMBER(Regressions!S69),ROUND(Regressions!S69, 1), NA())</f>
        <v>#N/A</v>
      </c>
      <c r="R59" s="336" t="e">
        <f>IF(ISNUMBER(Regressions!T69),ROUND(Regressions!T69, 1), NA())</f>
        <v>#N/A</v>
      </c>
      <c r="S59" s="233" t="e">
        <f>IF(ISNUMBER(Regressions!U69),ROUND(Regressions!U69, 1), NA())</f>
        <v>#N/A</v>
      </c>
    </row>
    <row xmlns:x14ac="http://schemas.microsoft.com/office/spreadsheetml/2009/9/ac" r="60" hidden="true" x14ac:dyDescent="0.2">
      <c r="A60" s="332" t="str">
        <f>IF(ISBLANK(Regressions!A70), " ", Regressions!A70)</f>
        <v>Tajikistan</v>
      </c>
      <c r="B60" s="333">
        <f>IF(ISBLANK(Regressions!B70), " ", Regressions!B70)</f>
        <v>2025</v>
      </c>
      <c r="C60" s="338" t="str">
        <f>IF(ISBLANK(Regressions!C70), " ", Regressions!C70)</f>
        <v>Urban</v>
      </c>
      <c r="D60" s="334" t="str">
        <f>IF(ISBLANK(Regressions!D70), " ", Regressions!D70)</f>
        <v> </v>
      </c>
      <c r="E60" s="210" t="e">
        <f>IF(ISNUMBER(Regressions!E70),ROUND(Regressions!E70, 1), NA())</f>
        <v>#N/A</v>
      </c>
      <c r="F60" s="335" t="e">
        <f>IF(ISNUMBER(Regressions!F70),ROUND(Regressions!F70, 1), NA())</f>
        <v>#N/A</v>
      </c>
      <c r="G60" s="232" t="e">
        <f>IF(ISNUMBER(Regressions!G70),ROUND(Regressions!G70, 1), NA())</f>
        <v>#N/A</v>
      </c>
      <c r="H60" s="336" t="e">
        <f>IF(ISNUMBER(Regressions!H70),ROUND(Regressions!H70, 1), NA())</f>
        <v>#N/A</v>
      </c>
      <c r="I60" s="233" t="e">
        <f>IF(ISNUMBER(Regressions!I70),ROUND(Regressions!I70, 1), NA())</f>
        <v>#N/A</v>
      </c>
      <c r="J60" s="337" t="e">
        <f>IF(ISNUMBER(Regressions!K70),ROUND(Regressions!K70, 1), NA())</f>
        <v>#N/A</v>
      </c>
      <c r="K60" s="335" t="e">
        <f>IF(ISNUMBER(Regressions!L70),ROUND(Regressions!L70, 1), NA())</f>
        <v>#N/A</v>
      </c>
      <c r="L60" s="234" t="e">
        <f>IF(ISNUMBER(Regressions!M70),ROUND(Regressions!M70, 1), NA())</f>
        <v>#N/A</v>
      </c>
      <c r="M60" s="336" t="e">
        <f>IF(ISNUMBER(Regressions!N70),ROUND(Regressions!N70, 1), NA())</f>
        <v>#N/A</v>
      </c>
      <c r="N60" s="233" t="e">
        <f>IF(ISNUMBER(Regressions!O70),ROUND(Regressions!O70, 1), NA())</f>
        <v>#N/A</v>
      </c>
      <c r="O60" s="337" t="e">
        <f>IF(ISNUMBER(Regressions!Q70),ROUND(Regressions!Q70, 1), NA())</f>
        <v>#N/A</v>
      </c>
      <c r="P60" s="335" t="e">
        <f>IF(ISNUMBER(Regressions!R70),ROUND(Regressions!R70, 1), NA())</f>
        <v>#N/A</v>
      </c>
      <c r="Q60" s="211" t="e">
        <f>IF(ISNUMBER(Regressions!S70),ROUND(Regressions!S70, 1), NA())</f>
        <v>#N/A</v>
      </c>
      <c r="R60" s="336" t="e">
        <f>IF(ISNUMBER(Regressions!T70),ROUND(Regressions!T70, 1), NA())</f>
        <v>#N/A</v>
      </c>
      <c r="S60" s="233" t="e">
        <f>IF(ISNUMBER(Regressions!U70),ROUND(Regressions!U70, 1), NA())</f>
        <v>#N/A</v>
      </c>
    </row>
    <row xmlns:x14ac="http://schemas.microsoft.com/office/spreadsheetml/2009/9/ac" r="61" hidden="true" x14ac:dyDescent="0.2">
      <c r="A61" s="332" t="str">
        <f>IF(ISBLANK(Regressions!A71), " ", Regressions!A71)</f>
        <v>Tajikistan</v>
      </c>
      <c r="B61" s="333">
        <f>IF(ISBLANK(Regressions!B71), " ", Regressions!B71)</f>
        <v>2026</v>
      </c>
      <c r="C61" s="338" t="str">
        <f>IF(ISBLANK(Regressions!C71), " ", Regressions!C71)</f>
        <v>Urban</v>
      </c>
      <c r="D61" s="334" t="str">
        <f>IF(ISBLANK(Regressions!D71), " ", Regressions!D71)</f>
        <v> </v>
      </c>
      <c r="E61" s="210" t="e">
        <f>IF(ISNUMBER(Regressions!E71),ROUND(Regressions!E71, 1), NA())</f>
        <v>#N/A</v>
      </c>
      <c r="F61" s="335" t="e">
        <f>IF(ISNUMBER(Regressions!F71),ROUND(Regressions!F71, 1), NA())</f>
        <v>#N/A</v>
      </c>
      <c r="G61" s="232" t="e">
        <f>IF(ISNUMBER(Regressions!G71),ROUND(Regressions!G71, 1), NA())</f>
        <v>#N/A</v>
      </c>
      <c r="H61" s="336" t="e">
        <f>IF(ISNUMBER(Regressions!H71),ROUND(Regressions!H71, 1), NA())</f>
        <v>#N/A</v>
      </c>
      <c r="I61" s="233" t="e">
        <f>IF(ISNUMBER(Regressions!I71),ROUND(Regressions!I71, 1), NA())</f>
        <v>#N/A</v>
      </c>
      <c r="J61" s="337" t="e">
        <f>IF(ISNUMBER(Regressions!K71),ROUND(Regressions!K71, 1), NA())</f>
        <v>#N/A</v>
      </c>
      <c r="K61" s="335" t="e">
        <f>IF(ISNUMBER(Regressions!L71),ROUND(Regressions!L71, 1), NA())</f>
        <v>#N/A</v>
      </c>
      <c r="L61" s="234" t="e">
        <f>IF(ISNUMBER(Regressions!M71),ROUND(Regressions!M71, 1), NA())</f>
        <v>#N/A</v>
      </c>
      <c r="M61" s="336" t="e">
        <f>IF(ISNUMBER(Regressions!N71),ROUND(Regressions!N71, 1), NA())</f>
        <v>#N/A</v>
      </c>
      <c r="N61" s="233" t="e">
        <f>IF(ISNUMBER(Regressions!O71),ROUND(Regressions!O71, 1), NA())</f>
        <v>#N/A</v>
      </c>
      <c r="O61" s="337" t="e">
        <f>IF(ISNUMBER(Regressions!Q71),ROUND(Regressions!Q71, 1), NA())</f>
        <v>#N/A</v>
      </c>
      <c r="P61" s="335" t="e">
        <f>IF(ISNUMBER(Regressions!R71),ROUND(Regressions!R71, 1), NA())</f>
        <v>#N/A</v>
      </c>
      <c r="Q61" s="211" t="e">
        <f>IF(ISNUMBER(Regressions!S71),ROUND(Regressions!S71, 1), NA())</f>
        <v>#N/A</v>
      </c>
      <c r="R61" s="336" t="e">
        <f>IF(ISNUMBER(Regressions!T71),ROUND(Regressions!T71, 1), NA())</f>
        <v>#N/A</v>
      </c>
      <c r="S61" s="233" t="e">
        <f>IF(ISNUMBER(Regressions!U71),ROUND(Regressions!U71, 1), NA())</f>
        <v>#N/A</v>
      </c>
    </row>
    <row xmlns:x14ac="http://schemas.microsoft.com/office/spreadsheetml/2009/9/ac" r="62" hidden="true" x14ac:dyDescent="0.2">
      <c r="A62" s="332" t="str">
        <f>IF(ISBLANK(Regressions!A72), " ", Regressions!A72)</f>
        <v>Tajikistan</v>
      </c>
      <c r="B62" s="333">
        <f>IF(ISBLANK(Regressions!B72), " ", Regressions!B72)</f>
        <v>2027</v>
      </c>
      <c r="C62" s="338" t="str">
        <f>IF(ISBLANK(Regressions!C72), " ", Regressions!C72)</f>
        <v>Urban</v>
      </c>
      <c r="D62" s="334" t="str">
        <f>IF(ISBLANK(Regressions!D72), " ", Regressions!D72)</f>
        <v> </v>
      </c>
      <c r="E62" s="210" t="e">
        <f>IF(ISNUMBER(Regressions!E72),ROUND(Regressions!E72, 1), NA())</f>
        <v>#N/A</v>
      </c>
      <c r="F62" s="335" t="e">
        <f>IF(ISNUMBER(Regressions!F72),ROUND(Regressions!F72, 1), NA())</f>
        <v>#N/A</v>
      </c>
      <c r="G62" s="232" t="e">
        <f>IF(ISNUMBER(Regressions!G72),ROUND(Regressions!G72, 1), NA())</f>
        <v>#N/A</v>
      </c>
      <c r="H62" s="336" t="e">
        <f>IF(ISNUMBER(Regressions!H72),ROUND(Regressions!H72, 1), NA())</f>
        <v>#N/A</v>
      </c>
      <c r="I62" s="233" t="e">
        <f>IF(ISNUMBER(Regressions!I72),ROUND(Regressions!I72, 1), NA())</f>
        <v>#N/A</v>
      </c>
      <c r="J62" s="337" t="e">
        <f>IF(ISNUMBER(Regressions!K72),ROUND(Regressions!K72, 1), NA())</f>
        <v>#N/A</v>
      </c>
      <c r="K62" s="335" t="e">
        <f>IF(ISNUMBER(Regressions!L72),ROUND(Regressions!L72, 1), NA())</f>
        <v>#N/A</v>
      </c>
      <c r="L62" s="234" t="e">
        <f>IF(ISNUMBER(Regressions!M72),ROUND(Regressions!M72, 1), NA())</f>
        <v>#N/A</v>
      </c>
      <c r="M62" s="336" t="e">
        <f>IF(ISNUMBER(Regressions!N72),ROUND(Regressions!N72, 1), NA())</f>
        <v>#N/A</v>
      </c>
      <c r="N62" s="233" t="e">
        <f>IF(ISNUMBER(Regressions!O72),ROUND(Regressions!O72, 1), NA())</f>
        <v>#N/A</v>
      </c>
      <c r="O62" s="337" t="e">
        <f>IF(ISNUMBER(Regressions!Q72),ROUND(Regressions!Q72, 1), NA())</f>
        <v>#N/A</v>
      </c>
      <c r="P62" s="335" t="e">
        <f>IF(ISNUMBER(Regressions!R72),ROUND(Regressions!R72, 1), NA())</f>
        <v>#N/A</v>
      </c>
      <c r="Q62" s="211" t="e">
        <f>IF(ISNUMBER(Regressions!S72),ROUND(Regressions!S72, 1), NA())</f>
        <v>#N/A</v>
      </c>
      <c r="R62" s="336" t="e">
        <f>IF(ISNUMBER(Regressions!T72),ROUND(Regressions!T72, 1), NA())</f>
        <v>#N/A</v>
      </c>
      <c r="S62" s="233" t="e">
        <f>IF(ISNUMBER(Regressions!U72),ROUND(Regressions!U72, 1), NA())</f>
        <v>#N/A</v>
      </c>
    </row>
    <row xmlns:x14ac="http://schemas.microsoft.com/office/spreadsheetml/2009/9/ac" r="63" hidden="true" x14ac:dyDescent="0.2">
      <c r="A63" s="332" t="str">
        <f>IF(ISBLANK(Regressions!A73), " ", Regressions!A73)</f>
        <v>Tajikistan</v>
      </c>
      <c r="B63" s="333">
        <f>IF(ISBLANK(Regressions!B73), " ", Regressions!B73)</f>
        <v>2028</v>
      </c>
      <c r="C63" s="338" t="str">
        <f>IF(ISBLANK(Regressions!C73), " ", Regressions!C73)</f>
        <v>Urban</v>
      </c>
      <c r="D63" s="334" t="str">
        <f>IF(ISBLANK(Regressions!D73), " ", Regressions!D73)</f>
        <v> </v>
      </c>
      <c r="E63" s="210" t="e">
        <f>IF(ISNUMBER(Regressions!E73),ROUND(Regressions!E73, 1), NA())</f>
        <v>#N/A</v>
      </c>
      <c r="F63" s="335" t="e">
        <f>IF(ISNUMBER(Regressions!F73),ROUND(Regressions!F73, 1), NA())</f>
        <v>#N/A</v>
      </c>
      <c r="G63" s="232" t="e">
        <f>IF(ISNUMBER(Regressions!G73),ROUND(Regressions!G73, 1), NA())</f>
        <v>#N/A</v>
      </c>
      <c r="H63" s="336" t="e">
        <f>IF(ISNUMBER(Regressions!H73),ROUND(Regressions!H73, 1), NA())</f>
        <v>#N/A</v>
      </c>
      <c r="I63" s="233" t="e">
        <f>IF(ISNUMBER(Regressions!I73),ROUND(Regressions!I73, 1), NA())</f>
        <v>#N/A</v>
      </c>
      <c r="J63" s="337" t="e">
        <f>IF(ISNUMBER(Regressions!K73),ROUND(Regressions!K73, 1), NA())</f>
        <v>#N/A</v>
      </c>
      <c r="K63" s="335" t="e">
        <f>IF(ISNUMBER(Regressions!L73),ROUND(Regressions!L73, 1), NA())</f>
        <v>#N/A</v>
      </c>
      <c r="L63" s="234" t="e">
        <f>IF(ISNUMBER(Regressions!M73),ROUND(Regressions!M73, 1), NA())</f>
        <v>#N/A</v>
      </c>
      <c r="M63" s="336" t="e">
        <f>IF(ISNUMBER(Regressions!N73),ROUND(Regressions!N73, 1), NA())</f>
        <v>#N/A</v>
      </c>
      <c r="N63" s="233" t="e">
        <f>IF(ISNUMBER(Regressions!O73),ROUND(Regressions!O73, 1), NA())</f>
        <v>#N/A</v>
      </c>
      <c r="O63" s="337" t="e">
        <f>IF(ISNUMBER(Regressions!Q73),ROUND(Regressions!Q73, 1), NA())</f>
        <v>#N/A</v>
      </c>
      <c r="P63" s="335" t="e">
        <f>IF(ISNUMBER(Regressions!R73),ROUND(Regressions!R73, 1), NA())</f>
        <v>#N/A</v>
      </c>
      <c r="Q63" s="211" t="e">
        <f>IF(ISNUMBER(Regressions!S73),ROUND(Regressions!S73, 1), NA())</f>
        <v>#N/A</v>
      </c>
      <c r="R63" s="336" t="e">
        <f>IF(ISNUMBER(Regressions!T73),ROUND(Regressions!T73, 1), NA())</f>
        <v>#N/A</v>
      </c>
      <c r="S63" s="233" t="e">
        <f>IF(ISNUMBER(Regressions!U73),ROUND(Regressions!U73, 1), NA())</f>
        <v>#N/A</v>
      </c>
    </row>
    <row xmlns:x14ac="http://schemas.microsoft.com/office/spreadsheetml/2009/9/ac" r="64" hidden="true" x14ac:dyDescent="0.2">
      <c r="A64" s="332" t="str">
        <f>IF(ISBLANK(Regressions!A74), " ", Regressions!A74)</f>
        <v>Tajikistan</v>
      </c>
      <c r="B64" s="333">
        <f>IF(ISBLANK(Regressions!B74), " ", Regressions!B74)</f>
        <v>2029</v>
      </c>
      <c r="C64" s="338" t="str">
        <f>IF(ISBLANK(Regressions!C74), " ", Regressions!C74)</f>
        <v>Urban</v>
      </c>
      <c r="D64" s="334" t="str">
        <f>IF(ISBLANK(Regressions!D74), " ", Regressions!D74)</f>
        <v> </v>
      </c>
      <c r="E64" s="210" t="e">
        <f>IF(ISNUMBER(Regressions!E74),ROUND(Regressions!E74, 1), NA())</f>
        <v>#N/A</v>
      </c>
      <c r="F64" s="335" t="e">
        <f>IF(ISNUMBER(Regressions!F74),ROUND(Regressions!F74, 1), NA())</f>
        <v>#N/A</v>
      </c>
      <c r="G64" s="232" t="e">
        <f>IF(ISNUMBER(Regressions!G74),ROUND(Regressions!G74, 1), NA())</f>
        <v>#N/A</v>
      </c>
      <c r="H64" s="336" t="e">
        <f>IF(ISNUMBER(Regressions!H74),ROUND(Regressions!H74, 1), NA())</f>
        <v>#N/A</v>
      </c>
      <c r="I64" s="233" t="e">
        <f>IF(ISNUMBER(Regressions!I74),ROUND(Regressions!I74, 1), NA())</f>
        <v>#N/A</v>
      </c>
      <c r="J64" s="337" t="e">
        <f>IF(ISNUMBER(Regressions!K74),ROUND(Regressions!K74, 1), NA())</f>
        <v>#N/A</v>
      </c>
      <c r="K64" s="335" t="e">
        <f>IF(ISNUMBER(Regressions!L74),ROUND(Regressions!L74, 1), NA())</f>
        <v>#N/A</v>
      </c>
      <c r="L64" s="234" t="e">
        <f>IF(ISNUMBER(Regressions!M74),ROUND(Regressions!M74, 1), NA())</f>
        <v>#N/A</v>
      </c>
      <c r="M64" s="336" t="e">
        <f>IF(ISNUMBER(Regressions!N74),ROUND(Regressions!N74, 1), NA())</f>
        <v>#N/A</v>
      </c>
      <c r="N64" s="233" t="e">
        <f>IF(ISNUMBER(Regressions!O74),ROUND(Regressions!O74, 1), NA())</f>
        <v>#N/A</v>
      </c>
      <c r="O64" s="337" t="e">
        <f>IF(ISNUMBER(Regressions!Q74),ROUND(Regressions!Q74, 1), NA())</f>
        <v>#N/A</v>
      </c>
      <c r="P64" s="335" t="e">
        <f>IF(ISNUMBER(Regressions!R74),ROUND(Regressions!R74, 1), NA())</f>
        <v>#N/A</v>
      </c>
      <c r="Q64" s="211" t="e">
        <f>IF(ISNUMBER(Regressions!S74),ROUND(Regressions!S74, 1), NA())</f>
        <v>#N/A</v>
      </c>
      <c r="R64" s="336" t="e">
        <f>IF(ISNUMBER(Regressions!T74),ROUND(Regressions!T74, 1), NA())</f>
        <v>#N/A</v>
      </c>
      <c r="S64" s="233" t="e">
        <f>IF(ISNUMBER(Regressions!U74),ROUND(Regressions!U74, 1), NA())</f>
        <v>#N/A</v>
      </c>
    </row>
    <row xmlns:x14ac="http://schemas.microsoft.com/office/spreadsheetml/2009/9/ac" r="65" hidden="true" x14ac:dyDescent="0.2">
      <c r="A65" s="332" t="str">
        <f>IF(ISBLANK(Regressions!A75), " ", Regressions!A75)</f>
        <v>Tajikistan</v>
      </c>
      <c r="B65" s="333">
        <f>IF(ISBLANK(Regressions!B75), " ", Regressions!B75)</f>
        <v>2030</v>
      </c>
      <c r="C65" s="338" t="str">
        <f>IF(ISBLANK(Regressions!C75), " ", Regressions!C75)</f>
        <v>Urban</v>
      </c>
      <c r="D65" s="334" t="str">
        <f>IF(ISBLANK(Regressions!D75), " ", Regressions!D75)</f>
        <v> </v>
      </c>
      <c r="E65" s="210" t="e">
        <f>IF(ISNUMBER(Regressions!E75),ROUND(Regressions!E75, 1), NA())</f>
        <v>#N/A</v>
      </c>
      <c r="F65" s="335" t="e">
        <f>IF(ISNUMBER(Regressions!F75),ROUND(Regressions!F75, 1), NA())</f>
        <v>#N/A</v>
      </c>
      <c r="G65" s="232" t="e">
        <f>IF(ISNUMBER(Regressions!G75),ROUND(Regressions!G75, 1), NA())</f>
        <v>#N/A</v>
      </c>
      <c r="H65" s="336" t="e">
        <f>IF(ISNUMBER(Regressions!H75),ROUND(Regressions!H75, 1), NA())</f>
        <v>#N/A</v>
      </c>
      <c r="I65" s="233" t="e">
        <f>IF(ISNUMBER(Regressions!I75),ROUND(Regressions!I75, 1), NA())</f>
        <v>#N/A</v>
      </c>
      <c r="J65" s="337" t="e">
        <f>IF(ISNUMBER(Regressions!K75),ROUND(Regressions!K75, 1), NA())</f>
        <v>#N/A</v>
      </c>
      <c r="K65" s="335" t="e">
        <f>IF(ISNUMBER(Regressions!L75),ROUND(Regressions!L75, 1), NA())</f>
        <v>#N/A</v>
      </c>
      <c r="L65" s="234" t="e">
        <f>IF(ISNUMBER(Regressions!M75),ROUND(Regressions!M75, 1), NA())</f>
        <v>#N/A</v>
      </c>
      <c r="M65" s="336" t="e">
        <f>IF(ISNUMBER(Regressions!N75),ROUND(Regressions!N75, 1), NA())</f>
        <v>#N/A</v>
      </c>
      <c r="N65" s="233" t="e">
        <f>IF(ISNUMBER(Regressions!O75),ROUND(Regressions!O75, 1), NA())</f>
        <v>#N/A</v>
      </c>
      <c r="O65" s="337" t="e">
        <f>IF(ISNUMBER(Regressions!Q75),ROUND(Regressions!Q75, 1), NA())</f>
        <v>#N/A</v>
      </c>
      <c r="P65" s="335" t="e">
        <f>IF(ISNUMBER(Regressions!R75),ROUND(Regressions!R75, 1), NA())</f>
        <v>#N/A</v>
      </c>
      <c r="Q65" s="211" t="e">
        <f>IF(ISNUMBER(Regressions!S75),ROUND(Regressions!S75, 1), NA())</f>
        <v>#N/A</v>
      </c>
      <c r="R65" s="336" t="e">
        <f>IF(ISNUMBER(Regressions!T75),ROUND(Regressions!T75, 1), NA())</f>
        <v>#N/A</v>
      </c>
      <c r="S65" s="233" t="e">
        <f>IF(ISNUMBER(Regressions!U75),ROUND(Regressions!U75, 1), NA())</f>
        <v>#N/A</v>
      </c>
    </row>
    <row xmlns:x14ac="http://schemas.microsoft.com/office/spreadsheetml/2009/9/ac" r="66" x14ac:dyDescent="0.2">
      <c r="A66" s="332" t="str">
        <f>IF(ISBLANK(Regressions!A76), " ", Regressions!A76)</f>
        <v>Tajikistan</v>
      </c>
      <c r="B66" s="333">
        <f>IF(ISBLANK(Regressions!B76), " ", Regressions!B76)</f>
        <v>2000</v>
      </c>
      <c r="C66" s="338" t="str">
        <f>IF(ISBLANK(Regressions!C76), " ", Regressions!C76)</f>
        <v>Rural</v>
      </c>
      <c r="D66" s="334">
        <f>IF(ISBLANK(Regressions!D76), " ", Regressions!D76)</f>
        <v>1866737.9058116151</v>
      </c>
      <c r="E66" s="210">
        <f>IF(ISNUMBER(Regressions!E76),ROUND(Regressions!E76, 1), NA())</f>
        <v>100</v>
      </c>
      <c r="F66" s="335" t="e">
        <f>IF(ISNUMBER(Regressions!F76),ROUND(Regressions!F76, 1), NA())</f>
        <v>#N/A</v>
      </c>
      <c r="G66" s="232" t="e">
        <f>IF(ISNUMBER(Regressions!G76),ROUND(Regressions!G76, 1), NA())</f>
        <v>#N/A</v>
      </c>
      <c r="H66" s="336" t="e">
        <f>IF(ISNUMBER(Regressions!H76),ROUND(Regressions!H76, 1), NA())</f>
        <v>#N/A</v>
      </c>
      <c r="I66" s="233" t="e">
        <f>IF(ISNUMBER(Regressions!I76),ROUND(Regressions!I76, 1), NA())</f>
        <v>#N/A</v>
      </c>
      <c r="J66" s="337" t="e">
        <f>IF(ISNUMBER(Regressions!K76),ROUND(Regressions!K76, 1), NA())</f>
        <v>#N/A</v>
      </c>
      <c r="K66" s="335" t="e">
        <f>IF(ISNUMBER(Regressions!L76),ROUND(Regressions!L76, 1), NA())</f>
        <v>#N/A</v>
      </c>
      <c r="L66" s="234" t="e">
        <f>IF(ISNUMBER(Regressions!M76),ROUND(Regressions!M76, 1), NA())</f>
        <v>#N/A</v>
      </c>
      <c r="M66" s="336" t="e">
        <f>IF(ISNUMBER(Regressions!N76),ROUND(Regressions!N76, 1), NA())</f>
        <v>#N/A</v>
      </c>
      <c r="N66" s="233" t="e">
        <f>IF(ISNUMBER(Regressions!O76),ROUND(Regressions!O76, 1), NA())</f>
        <v>#N/A</v>
      </c>
      <c r="O66" s="337" t="e">
        <f>IF(ISNUMBER(Regressions!Q76),ROUND(Regressions!Q76, 1), NA())</f>
        <v>#N/A</v>
      </c>
      <c r="P66" s="335" t="e">
        <f>IF(ISNUMBER(Regressions!R76),ROUND(Regressions!R76, 1), NA())</f>
        <v>#N/A</v>
      </c>
      <c r="Q66" s="211" t="e">
        <f>IF(ISNUMBER(Regressions!S76),ROUND(Regressions!S76, 1), NA())</f>
        <v>#N/A</v>
      </c>
      <c r="R66" s="336" t="e">
        <f>IF(ISNUMBER(Regressions!T76),ROUND(Regressions!T76, 1), NA())</f>
        <v>#N/A</v>
      </c>
      <c r="S66" s="233" t="e">
        <f>IF(ISNUMBER(Regressions!U76),ROUND(Regressions!U76, 1), NA())</f>
        <v>#N/A</v>
      </c>
    </row>
    <row xmlns:x14ac="http://schemas.microsoft.com/office/spreadsheetml/2009/9/ac" r="67" x14ac:dyDescent="0.2">
      <c r="A67" s="332" t="str">
        <f>IF(ISBLANK(Regressions!A77), " ", Regressions!A77)</f>
        <v>Tajikistan</v>
      </c>
      <c r="B67" s="333">
        <f>IF(ISBLANK(Regressions!B77), " ", Regressions!B77)</f>
        <v>2001</v>
      </c>
      <c r="C67" s="338" t="str">
        <f>IF(ISBLANK(Regressions!C77), " ", Regressions!C77)</f>
        <v>Rural</v>
      </c>
      <c r="D67" s="334">
        <f>IF(ISBLANK(Regressions!D77), " ", Regressions!D77)</f>
        <v>1893518.638687039</v>
      </c>
      <c r="E67" s="210">
        <f>IF(ISNUMBER(Regressions!E77),ROUND(Regressions!E77, 1), NA())</f>
        <v>100</v>
      </c>
      <c r="F67" s="335" t="e">
        <f>IF(ISNUMBER(Regressions!F77),ROUND(Regressions!F77, 1), NA())</f>
        <v>#N/A</v>
      </c>
      <c r="G67" s="232" t="e">
        <f>IF(ISNUMBER(Regressions!G77),ROUND(Regressions!G77, 1), NA())</f>
        <v>#N/A</v>
      </c>
      <c r="H67" s="336" t="e">
        <f>IF(ISNUMBER(Regressions!H77),ROUND(Regressions!H77, 1), NA())</f>
        <v>#N/A</v>
      </c>
      <c r="I67" s="233" t="e">
        <f>IF(ISNUMBER(Regressions!I77),ROUND(Regressions!I77, 1), NA())</f>
        <v>#N/A</v>
      </c>
      <c r="J67" s="337" t="e">
        <f>IF(ISNUMBER(Regressions!K77),ROUND(Regressions!K77, 1), NA())</f>
        <v>#N/A</v>
      </c>
      <c r="K67" s="335" t="e">
        <f>IF(ISNUMBER(Regressions!L77),ROUND(Regressions!L77, 1), NA())</f>
        <v>#N/A</v>
      </c>
      <c r="L67" s="234" t="e">
        <f>IF(ISNUMBER(Regressions!M77),ROUND(Regressions!M77, 1), NA())</f>
        <v>#N/A</v>
      </c>
      <c r="M67" s="336" t="e">
        <f>IF(ISNUMBER(Regressions!N77),ROUND(Regressions!N77, 1), NA())</f>
        <v>#N/A</v>
      </c>
      <c r="N67" s="233" t="e">
        <f>IF(ISNUMBER(Regressions!O77),ROUND(Regressions!O77, 1), NA())</f>
        <v>#N/A</v>
      </c>
      <c r="O67" s="337" t="e">
        <f>IF(ISNUMBER(Regressions!Q77),ROUND(Regressions!Q77, 1), NA())</f>
        <v>#N/A</v>
      </c>
      <c r="P67" s="335" t="e">
        <f>IF(ISNUMBER(Regressions!R77),ROUND(Regressions!R77, 1), NA())</f>
        <v>#N/A</v>
      </c>
      <c r="Q67" s="211" t="e">
        <f>IF(ISNUMBER(Regressions!S77),ROUND(Regressions!S77, 1), NA())</f>
        <v>#N/A</v>
      </c>
      <c r="R67" s="336" t="e">
        <f>IF(ISNUMBER(Regressions!T77),ROUND(Regressions!T77, 1), NA())</f>
        <v>#N/A</v>
      </c>
      <c r="S67" s="233" t="e">
        <f>IF(ISNUMBER(Regressions!U77),ROUND(Regressions!U77, 1), NA())</f>
        <v>#N/A</v>
      </c>
    </row>
    <row xmlns:x14ac="http://schemas.microsoft.com/office/spreadsheetml/2009/9/ac" r="68" x14ac:dyDescent="0.2">
      <c r="A68" s="332" t="str">
        <f>IF(ISBLANK(Regressions!A78), " ", Regressions!A78)</f>
        <v>Tajikistan</v>
      </c>
      <c r="B68" s="333">
        <f>IF(ISBLANK(Regressions!B78), " ", Regressions!B78)</f>
        <v>2002</v>
      </c>
      <c r="C68" s="338" t="str">
        <f>IF(ISBLANK(Regressions!C78), " ", Regressions!C78)</f>
        <v>Rural</v>
      </c>
      <c r="D68" s="334">
        <f>IF(ISBLANK(Regressions!D78), " ", Regressions!D78)</f>
        <v>1918579.647408104</v>
      </c>
      <c r="E68" s="210">
        <f>IF(ISNUMBER(Regressions!E78),ROUND(Regressions!E78, 1), NA())</f>
        <v>100</v>
      </c>
      <c r="F68" s="335" t="e">
        <f>IF(ISNUMBER(Regressions!F78),ROUND(Regressions!F78, 1), NA())</f>
        <v>#N/A</v>
      </c>
      <c r="G68" s="232" t="e">
        <f>IF(ISNUMBER(Regressions!G78),ROUND(Regressions!G78, 1), NA())</f>
        <v>#N/A</v>
      </c>
      <c r="H68" s="336" t="e">
        <f>IF(ISNUMBER(Regressions!H78),ROUND(Regressions!H78, 1), NA())</f>
        <v>#N/A</v>
      </c>
      <c r="I68" s="233" t="e">
        <f>IF(ISNUMBER(Regressions!I78),ROUND(Regressions!I78, 1), NA())</f>
        <v>#N/A</v>
      </c>
      <c r="J68" s="337" t="e">
        <f>IF(ISNUMBER(Regressions!K78),ROUND(Regressions!K78, 1), NA())</f>
        <v>#N/A</v>
      </c>
      <c r="K68" s="335" t="e">
        <f>IF(ISNUMBER(Regressions!L78),ROUND(Regressions!L78, 1), NA())</f>
        <v>#N/A</v>
      </c>
      <c r="L68" s="234" t="e">
        <f>IF(ISNUMBER(Regressions!M78),ROUND(Regressions!M78, 1), NA())</f>
        <v>#N/A</v>
      </c>
      <c r="M68" s="336" t="e">
        <f>IF(ISNUMBER(Regressions!N78),ROUND(Regressions!N78, 1), NA())</f>
        <v>#N/A</v>
      </c>
      <c r="N68" s="233" t="e">
        <f>IF(ISNUMBER(Regressions!O78),ROUND(Regressions!O78, 1), NA())</f>
        <v>#N/A</v>
      </c>
      <c r="O68" s="337" t="e">
        <f>IF(ISNUMBER(Regressions!Q78),ROUND(Regressions!Q78, 1), NA())</f>
        <v>#N/A</v>
      </c>
      <c r="P68" s="335" t="e">
        <f>IF(ISNUMBER(Regressions!R78),ROUND(Regressions!R78, 1), NA())</f>
        <v>#N/A</v>
      </c>
      <c r="Q68" s="211" t="e">
        <f>IF(ISNUMBER(Regressions!S78),ROUND(Regressions!S78, 1), NA())</f>
        <v>#N/A</v>
      </c>
      <c r="R68" s="336" t="e">
        <f>IF(ISNUMBER(Regressions!T78),ROUND(Regressions!T78, 1), NA())</f>
        <v>#N/A</v>
      </c>
      <c r="S68" s="233" t="e">
        <f>IF(ISNUMBER(Regressions!U78),ROUND(Regressions!U78, 1), NA())</f>
        <v>#N/A</v>
      </c>
    </row>
    <row xmlns:x14ac="http://schemas.microsoft.com/office/spreadsheetml/2009/9/ac" r="69" x14ac:dyDescent="0.2">
      <c r="A69" s="332" t="str">
        <f>IF(ISBLANK(Regressions!A79), " ", Regressions!A79)</f>
        <v>Tajikistan</v>
      </c>
      <c r="B69" s="333">
        <f>IF(ISBLANK(Regressions!B79), " ", Regressions!B79)</f>
        <v>2003</v>
      </c>
      <c r="C69" s="338" t="str">
        <f>IF(ISBLANK(Regressions!C79), " ", Regressions!C79)</f>
        <v>Rural</v>
      </c>
      <c r="D69" s="334">
        <f>IF(ISBLANK(Regressions!D79), " ", Regressions!D79)</f>
        <v>1935120.6660435479</v>
      </c>
      <c r="E69" s="210">
        <f>IF(ISNUMBER(Regressions!E79),ROUND(Regressions!E79, 1), NA())</f>
        <v>100</v>
      </c>
      <c r="F69" s="335" t="e">
        <f>IF(ISNUMBER(Regressions!F79),ROUND(Regressions!F79, 1), NA())</f>
        <v>#N/A</v>
      </c>
      <c r="G69" s="232" t="e">
        <f>IF(ISNUMBER(Regressions!G79),ROUND(Regressions!G79, 1), NA())</f>
        <v>#N/A</v>
      </c>
      <c r="H69" s="336" t="e">
        <f>IF(ISNUMBER(Regressions!H79),ROUND(Regressions!H79, 1), NA())</f>
        <v>#N/A</v>
      </c>
      <c r="I69" s="233" t="e">
        <f>IF(ISNUMBER(Regressions!I79),ROUND(Regressions!I79, 1), NA())</f>
        <v>#N/A</v>
      </c>
      <c r="J69" s="337" t="e">
        <f>IF(ISNUMBER(Regressions!K79),ROUND(Regressions!K79, 1), NA())</f>
        <v>#N/A</v>
      </c>
      <c r="K69" s="335" t="e">
        <f>IF(ISNUMBER(Regressions!L79),ROUND(Regressions!L79, 1), NA())</f>
        <v>#N/A</v>
      </c>
      <c r="L69" s="234" t="e">
        <f>IF(ISNUMBER(Regressions!M79),ROUND(Regressions!M79, 1), NA())</f>
        <v>#N/A</v>
      </c>
      <c r="M69" s="336" t="e">
        <f>IF(ISNUMBER(Regressions!N79),ROUND(Regressions!N79, 1), NA())</f>
        <v>#N/A</v>
      </c>
      <c r="N69" s="233" t="e">
        <f>IF(ISNUMBER(Regressions!O79),ROUND(Regressions!O79, 1), NA())</f>
        <v>#N/A</v>
      </c>
      <c r="O69" s="337" t="e">
        <f>IF(ISNUMBER(Regressions!Q79),ROUND(Regressions!Q79, 1), NA())</f>
        <v>#N/A</v>
      </c>
      <c r="P69" s="335" t="e">
        <f>IF(ISNUMBER(Regressions!R79),ROUND(Regressions!R79, 1), NA())</f>
        <v>#N/A</v>
      </c>
      <c r="Q69" s="211" t="e">
        <f>IF(ISNUMBER(Regressions!S79),ROUND(Regressions!S79, 1), NA())</f>
        <v>#N/A</v>
      </c>
      <c r="R69" s="336" t="e">
        <f>IF(ISNUMBER(Regressions!T79),ROUND(Regressions!T79, 1), NA())</f>
        <v>#N/A</v>
      </c>
      <c r="S69" s="233" t="e">
        <f>IF(ISNUMBER(Regressions!U79),ROUND(Regressions!U79, 1), NA())</f>
        <v>#N/A</v>
      </c>
    </row>
    <row xmlns:x14ac="http://schemas.microsoft.com/office/spreadsheetml/2009/9/ac" r="70" x14ac:dyDescent="0.2">
      <c r="A70" s="332" t="str">
        <f>IF(ISBLANK(Regressions!A80), " ", Regressions!A80)</f>
        <v>Tajikistan</v>
      </c>
      <c r="B70" s="333">
        <f>IF(ISBLANK(Regressions!B80), " ", Regressions!B80)</f>
        <v>2004</v>
      </c>
      <c r="C70" s="338" t="str">
        <f>IF(ISBLANK(Regressions!C80), " ", Regressions!C80)</f>
        <v>Rural</v>
      </c>
      <c r="D70" s="334">
        <f>IF(ISBLANK(Regressions!D80), " ", Regressions!D80)</f>
        <v>1948093.614889984</v>
      </c>
      <c r="E70" s="210">
        <f>IF(ISNUMBER(Regressions!E80),ROUND(Regressions!E80, 1), NA())</f>
        <v>100</v>
      </c>
      <c r="F70" s="335" t="e">
        <f>IF(ISNUMBER(Regressions!F80),ROUND(Regressions!F80, 1), NA())</f>
        <v>#N/A</v>
      </c>
      <c r="G70" s="232" t="e">
        <f>IF(ISNUMBER(Regressions!G80),ROUND(Regressions!G80, 1), NA())</f>
        <v>#N/A</v>
      </c>
      <c r="H70" s="336" t="e">
        <f>IF(ISNUMBER(Regressions!H80),ROUND(Regressions!H80, 1), NA())</f>
        <v>#N/A</v>
      </c>
      <c r="I70" s="233" t="e">
        <f>IF(ISNUMBER(Regressions!I80),ROUND(Regressions!I80, 1), NA())</f>
        <v>#N/A</v>
      </c>
      <c r="J70" s="337" t="e">
        <f>IF(ISNUMBER(Regressions!K80),ROUND(Regressions!K80, 1), NA())</f>
        <v>#N/A</v>
      </c>
      <c r="K70" s="335" t="e">
        <f>IF(ISNUMBER(Regressions!L80),ROUND(Regressions!L80, 1), NA())</f>
        <v>#N/A</v>
      </c>
      <c r="L70" s="234" t="e">
        <f>IF(ISNUMBER(Regressions!M80),ROUND(Regressions!M80, 1), NA())</f>
        <v>#N/A</v>
      </c>
      <c r="M70" s="336" t="e">
        <f>IF(ISNUMBER(Regressions!N80),ROUND(Regressions!N80, 1), NA())</f>
        <v>#N/A</v>
      </c>
      <c r="N70" s="233" t="e">
        <f>IF(ISNUMBER(Regressions!O80),ROUND(Regressions!O80, 1), NA())</f>
        <v>#N/A</v>
      </c>
      <c r="O70" s="337" t="e">
        <f>IF(ISNUMBER(Regressions!Q80),ROUND(Regressions!Q80, 1), NA())</f>
        <v>#N/A</v>
      </c>
      <c r="P70" s="335" t="e">
        <f>IF(ISNUMBER(Regressions!R80),ROUND(Regressions!R80, 1), NA())</f>
        <v>#N/A</v>
      </c>
      <c r="Q70" s="211" t="e">
        <f>IF(ISNUMBER(Regressions!S80),ROUND(Regressions!S80, 1), NA())</f>
        <v>#N/A</v>
      </c>
      <c r="R70" s="336" t="e">
        <f>IF(ISNUMBER(Regressions!T80),ROUND(Regressions!T80, 1), NA())</f>
        <v>#N/A</v>
      </c>
      <c r="S70" s="233" t="e">
        <f>IF(ISNUMBER(Regressions!U80),ROUND(Regressions!U80, 1), NA())</f>
        <v>#N/A</v>
      </c>
    </row>
    <row xmlns:x14ac="http://schemas.microsoft.com/office/spreadsheetml/2009/9/ac" r="71" x14ac:dyDescent="0.2">
      <c r="A71" s="332" t="str">
        <f>IF(ISBLANK(Regressions!A81), " ", Regressions!A81)</f>
        <v>Tajikistan</v>
      </c>
      <c r="B71" s="333">
        <f>IF(ISBLANK(Regressions!B81), " ", Regressions!B81)</f>
        <v>2005</v>
      </c>
      <c r="C71" s="338" t="str">
        <f>IF(ISBLANK(Regressions!C81), " ", Regressions!C81)</f>
        <v>Rural</v>
      </c>
      <c r="D71" s="334">
        <f>IF(ISBLANK(Regressions!D81), " ", Regressions!D81)</f>
        <v>1954255.627613544</v>
      </c>
      <c r="E71" s="210">
        <f>IF(ISNUMBER(Regressions!E81),ROUND(Regressions!E81, 1), NA())</f>
        <v>100</v>
      </c>
      <c r="F71" s="335" t="e">
        <f>IF(ISNUMBER(Regressions!F81),ROUND(Regressions!F81, 1), NA())</f>
        <v>#N/A</v>
      </c>
      <c r="G71" s="232" t="e">
        <f>IF(ISNUMBER(Regressions!G81),ROUND(Regressions!G81, 1), NA())</f>
        <v>#N/A</v>
      </c>
      <c r="H71" s="336" t="e">
        <f>IF(ISNUMBER(Regressions!H81),ROUND(Regressions!H81, 1), NA())</f>
        <v>#N/A</v>
      </c>
      <c r="I71" s="233" t="e">
        <f>IF(ISNUMBER(Regressions!I81),ROUND(Regressions!I81, 1), NA())</f>
        <v>#N/A</v>
      </c>
      <c r="J71" s="337" t="e">
        <f>IF(ISNUMBER(Regressions!K81),ROUND(Regressions!K81, 1), NA())</f>
        <v>#N/A</v>
      </c>
      <c r="K71" s="335" t="e">
        <f>IF(ISNUMBER(Regressions!L81),ROUND(Regressions!L81, 1), NA())</f>
        <v>#N/A</v>
      </c>
      <c r="L71" s="234" t="e">
        <f>IF(ISNUMBER(Regressions!M81),ROUND(Regressions!M81, 1), NA())</f>
        <v>#N/A</v>
      </c>
      <c r="M71" s="336" t="e">
        <f>IF(ISNUMBER(Regressions!N81),ROUND(Regressions!N81, 1), NA())</f>
        <v>#N/A</v>
      </c>
      <c r="N71" s="233" t="e">
        <f>IF(ISNUMBER(Regressions!O81),ROUND(Regressions!O81, 1), NA())</f>
        <v>#N/A</v>
      </c>
      <c r="O71" s="337" t="e">
        <f>IF(ISNUMBER(Regressions!Q81),ROUND(Regressions!Q81, 1), NA())</f>
        <v>#N/A</v>
      </c>
      <c r="P71" s="335" t="e">
        <f>IF(ISNUMBER(Regressions!R81),ROUND(Regressions!R81, 1), NA())</f>
        <v>#N/A</v>
      </c>
      <c r="Q71" s="211" t="e">
        <f>IF(ISNUMBER(Regressions!S81),ROUND(Regressions!S81, 1), NA())</f>
        <v>#N/A</v>
      </c>
      <c r="R71" s="336" t="e">
        <f>IF(ISNUMBER(Regressions!T81),ROUND(Regressions!T81, 1), NA())</f>
        <v>#N/A</v>
      </c>
      <c r="S71" s="233" t="e">
        <f>IF(ISNUMBER(Regressions!U81),ROUND(Regressions!U81, 1), NA())</f>
        <v>#N/A</v>
      </c>
    </row>
    <row xmlns:x14ac="http://schemas.microsoft.com/office/spreadsheetml/2009/9/ac" r="72" x14ac:dyDescent="0.2">
      <c r="A72" s="332" t="str">
        <f>IF(ISBLANK(Regressions!A82), " ", Regressions!A82)</f>
        <v>Tajikistan</v>
      </c>
      <c r="B72" s="333">
        <f>IF(ISBLANK(Regressions!B82), " ", Regressions!B82)</f>
        <v>2006</v>
      </c>
      <c r="C72" s="338" t="str">
        <f>IF(ISBLANK(Regressions!C82), " ", Regressions!C82)</f>
        <v>Rural</v>
      </c>
      <c r="D72" s="334">
        <f>IF(ISBLANK(Regressions!D82), " ", Regressions!D82)</f>
        <v>1957139.0530832859</v>
      </c>
      <c r="E72" s="210">
        <f>IF(ISNUMBER(Regressions!E82),ROUND(Regressions!E82, 1), NA())</f>
        <v>100</v>
      </c>
      <c r="F72" s="335" t="e">
        <f>IF(ISNUMBER(Regressions!F82),ROUND(Regressions!F82, 1), NA())</f>
        <v>#N/A</v>
      </c>
      <c r="G72" s="232" t="e">
        <f>IF(ISNUMBER(Regressions!G82),ROUND(Regressions!G82, 1), NA())</f>
        <v>#N/A</v>
      </c>
      <c r="H72" s="336" t="e">
        <f>IF(ISNUMBER(Regressions!H82),ROUND(Regressions!H82, 1), NA())</f>
        <v>#N/A</v>
      </c>
      <c r="I72" s="233" t="e">
        <f>IF(ISNUMBER(Regressions!I82),ROUND(Regressions!I82, 1), NA())</f>
        <v>#N/A</v>
      </c>
      <c r="J72" s="337" t="e">
        <f>IF(ISNUMBER(Regressions!K82),ROUND(Regressions!K82, 1), NA())</f>
        <v>#N/A</v>
      </c>
      <c r="K72" s="335" t="e">
        <f>IF(ISNUMBER(Regressions!L82),ROUND(Regressions!L82, 1), NA())</f>
        <v>#N/A</v>
      </c>
      <c r="L72" s="234" t="e">
        <f>IF(ISNUMBER(Regressions!M82),ROUND(Regressions!M82, 1), NA())</f>
        <v>#N/A</v>
      </c>
      <c r="M72" s="336" t="e">
        <f>IF(ISNUMBER(Regressions!N82),ROUND(Regressions!N82, 1), NA())</f>
        <v>#N/A</v>
      </c>
      <c r="N72" s="233" t="e">
        <f>IF(ISNUMBER(Regressions!O82),ROUND(Regressions!O82, 1), NA())</f>
        <v>#N/A</v>
      </c>
      <c r="O72" s="337" t="e">
        <f>IF(ISNUMBER(Regressions!Q82),ROUND(Regressions!Q82, 1), NA())</f>
        <v>#N/A</v>
      </c>
      <c r="P72" s="335" t="e">
        <f>IF(ISNUMBER(Regressions!R82),ROUND(Regressions!R82, 1), NA())</f>
        <v>#N/A</v>
      </c>
      <c r="Q72" s="211" t="e">
        <f>IF(ISNUMBER(Regressions!S82),ROUND(Regressions!S82, 1), NA())</f>
        <v>#N/A</v>
      </c>
      <c r="R72" s="336" t="e">
        <f>IF(ISNUMBER(Regressions!T82),ROUND(Regressions!T82, 1), NA())</f>
        <v>#N/A</v>
      </c>
      <c r="S72" s="233" t="e">
        <f>IF(ISNUMBER(Regressions!U82),ROUND(Regressions!U82, 1), NA())</f>
        <v>#N/A</v>
      </c>
    </row>
    <row xmlns:x14ac="http://schemas.microsoft.com/office/spreadsheetml/2009/9/ac" r="73" x14ac:dyDescent="0.2">
      <c r="A73" s="332" t="str">
        <f>IF(ISBLANK(Regressions!A83), " ", Regressions!A83)</f>
        <v>Tajikistan</v>
      </c>
      <c r="B73" s="333">
        <f>IF(ISBLANK(Regressions!B83), " ", Regressions!B83)</f>
        <v>2007</v>
      </c>
      <c r="C73" s="338" t="str">
        <f>IF(ISBLANK(Regressions!C83), " ", Regressions!C83)</f>
        <v>Rural</v>
      </c>
      <c r="D73" s="334">
        <f>IF(ISBLANK(Regressions!D83), " ", Regressions!D83)</f>
        <v>1958046.2293862919</v>
      </c>
      <c r="E73" s="210">
        <f>IF(ISNUMBER(Regressions!E83),ROUND(Regressions!E83, 1), NA())</f>
        <v>100</v>
      </c>
      <c r="F73" s="335" t="e">
        <f>IF(ISNUMBER(Regressions!F83),ROUND(Regressions!F83, 1), NA())</f>
        <v>#N/A</v>
      </c>
      <c r="G73" s="232" t="e">
        <f>IF(ISNUMBER(Regressions!G83),ROUND(Regressions!G83, 1), NA())</f>
        <v>#N/A</v>
      </c>
      <c r="H73" s="336" t="e">
        <f>IF(ISNUMBER(Regressions!H83),ROUND(Regressions!H83, 1), NA())</f>
        <v>#N/A</v>
      </c>
      <c r="I73" s="233" t="e">
        <f>IF(ISNUMBER(Regressions!I83),ROUND(Regressions!I83, 1), NA())</f>
        <v>#N/A</v>
      </c>
      <c r="J73" s="337" t="e">
        <f>IF(ISNUMBER(Regressions!K83),ROUND(Regressions!K83, 1), NA())</f>
        <v>#N/A</v>
      </c>
      <c r="K73" s="335" t="e">
        <f>IF(ISNUMBER(Regressions!L83),ROUND(Regressions!L83, 1), NA())</f>
        <v>#N/A</v>
      </c>
      <c r="L73" s="234" t="e">
        <f>IF(ISNUMBER(Regressions!M83),ROUND(Regressions!M83, 1), NA())</f>
        <v>#N/A</v>
      </c>
      <c r="M73" s="336" t="e">
        <f>IF(ISNUMBER(Regressions!N83),ROUND(Regressions!N83, 1), NA())</f>
        <v>#N/A</v>
      </c>
      <c r="N73" s="233" t="e">
        <f>IF(ISNUMBER(Regressions!O83),ROUND(Regressions!O83, 1), NA())</f>
        <v>#N/A</v>
      </c>
      <c r="O73" s="337" t="e">
        <f>IF(ISNUMBER(Regressions!Q83),ROUND(Regressions!Q83, 1), NA())</f>
        <v>#N/A</v>
      </c>
      <c r="P73" s="335" t="e">
        <f>IF(ISNUMBER(Regressions!R83),ROUND(Regressions!R83, 1), NA())</f>
        <v>#N/A</v>
      </c>
      <c r="Q73" s="211" t="e">
        <f>IF(ISNUMBER(Regressions!S83),ROUND(Regressions!S83, 1), NA())</f>
        <v>#N/A</v>
      </c>
      <c r="R73" s="336" t="e">
        <f>IF(ISNUMBER(Regressions!T83),ROUND(Regressions!T83, 1), NA())</f>
        <v>#N/A</v>
      </c>
      <c r="S73" s="233" t="e">
        <f>IF(ISNUMBER(Regressions!U83),ROUND(Regressions!U83, 1), NA())</f>
        <v>#N/A</v>
      </c>
    </row>
    <row xmlns:x14ac="http://schemas.microsoft.com/office/spreadsheetml/2009/9/ac" r="74" x14ac:dyDescent="0.2">
      <c r="A74" s="332" t="str">
        <f>IF(ISBLANK(Regressions!A84), " ", Regressions!A84)</f>
        <v>Tajikistan</v>
      </c>
      <c r="B74" s="333">
        <f>IF(ISBLANK(Regressions!B84), " ", Regressions!B84)</f>
        <v>2008</v>
      </c>
      <c r="C74" s="338" t="str">
        <f>IF(ISBLANK(Regressions!C84), " ", Regressions!C84)</f>
        <v>Rural</v>
      </c>
      <c r="D74" s="334">
        <f>IF(ISBLANK(Regressions!D84), " ", Regressions!D84)</f>
        <v>1958338.2923144151</v>
      </c>
      <c r="E74" s="210">
        <f>IF(ISNUMBER(Regressions!E84),ROUND(Regressions!E84, 1), NA())</f>
        <v>100</v>
      </c>
      <c r="F74" s="335" t="e">
        <f>IF(ISNUMBER(Regressions!F84),ROUND(Regressions!F84, 1), NA())</f>
        <v>#N/A</v>
      </c>
      <c r="G74" s="232" t="e">
        <f>IF(ISNUMBER(Regressions!G84),ROUND(Regressions!G84, 1), NA())</f>
        <v>#N/A</v>
      </c>
      <c r="H74" s="336" t="e">
        <f>IF(ISNUMBER(Regressions!H84),ROUND(Regressions!H84, 1), NA())</f>
        <v>#N/A</v>
      </c>
      <c r="I74" s="233" t="e">
        <f>IF(ISNUMBER(Regressions!I84),ROUND(Regressions!I84, 1), NA())</f>
        <v>#N/A</v>
      </c>
      <c r="J74" s="337" t="e">
        <f>IF(ISNUMBER(Regressions!K84),ROUND(Regressions!K84, 1), NA())</f>
        <v>#N/A</v>
      </c>
      <c r="K74" s="335" t="e">
        <f>IF(ISNUMBER(Regressions!L84),ROUND(Regressions!L84, 1), NA())</f>
        <v>#N/A</v>
      </c>
      <c r="L74" s="234" t="e">
        <f>IF(ISNUMBER(Regressions!M84),ROUND(Regressions!M84, 1), NA())</f>
        <v>#N/A</v>
      </c>
      <c r="M74" s="336" t="e">
        <f>IF(ISNUMBER(Regressions!N84),ROUND(Regressions!N84, 1), NA())</f>
        <v>#N/A</v>
      </c>
      <c r="N74" s="233" t="e">
        <f>IF(ISNUMBER(Regressions!O84),ROUND(Regressions!O84, 1), NA())</f>
        <v>#N/A</v>
      </c>
      <c r="O74" s="337" t="e">
        <f>IF(ISNUMBER(Regressions!Q84),ROUND(Regressions!Q84, 1), NA())</f>
        <v>#N/A</v>
      </c>
      <c r="P74" s="335" t="e">
        <f>IF(ISNUMBER(Regressions!R84),ROUND(Regressions!R84, 1), NA())</f>
        <v>#N/A</v>
      </c>
      <c r="Q74" s="211" t="e">
        <f>IF(ISNUMBER(Regressions!S84),ROUND(Regressions!S84, 1), NA())</f>
        <v>#N/A</v>
      </c>
      <c r="R74" s="336" t="e">
        <f>IF(ISNUMBER(Regressions!T84),ROUND(Regressions!T84, 1), NA())</f>
        <v>#N/A</v>
      </c>
      <c r="S74" s="233" t="e">
        <f>IF(ISNUMBER(Regressions!U84),ROUND(Regressions!U84, 1), NA())</f>
        <v>#N/A</v>
      </c>
    </row>
    <row xmlns:x14ac="http://schemas.microsoft.com/office/spreadsheetml/2009/9/ac" r="75" x14ac:dyDescent="0.2">
      <c r="A75" s="332" t="str">
        <f>IF(ISBLANK(Regressions!A85), " ", Regressions!A85)</f>
        <v>Tajikistan</v>
      </c>
      <c r="B75" s="333">
        <f>IF(ISBLANK(Regressions!B85), " ", Regressions!B85)</f>
        <v>2009</v>
      </c>
      <c r="C75" s="338" t="str">
        <f>IF(ISBLANK(Regressions!C85), " ", Regressions!C85)</f>
        <v>Rural</v>
      </c>
      <c r="D75" s="334">
        <f>IF(ISBLANK(Regressions!D85), " ", Regressions!D85)</f>
        <v>1958188.760452366</v>
      </c>
      <c r="E75" s="210">
        <f>IF(ISNUMBER(Regressions!E85),ROUND(Regressions!E85, 1), NA())</f>
        <v>100</v>
      </c>
      <c r="F75" s="335" t="e">
        <f>IF(ISNUMBER(Regressions!F85),ROUND(Regressions!F85, 1), NA())</f>
        <v>#N/A</v>
      </c>
      <c r="G75" s="232" t="e">
        <f>IF(ISNUMBER(Regressions!G85),ROUND(Regressions!G85, 1), NA())</f>
        <v>#N/A</v>
      </c>
      <c r="H75" s="336" t="e">
        <f>IF(ISNUMBER(Regressions!H85),ROUND(Regressions!H85, 1), NA())</f>
        <v>#N/A</v>
      </c>
      <c r="I75" s="233" t="e">
        <f>IF(ISNUMBER(Regressions!I85),ROUND(Regressions!I85, 1), NA())</f>
        <v>#N/A</v>
      </c>
      <c r="J75" s="337" t="e">
        <f>IF(ISNUMBER(Regressions!K85),ROUND(Regressions!K85, 1), NA())</f>
        <v>#N/A</v>
      </c>
      <c r="K75" s="335" t="e">
        <f>IF(ISNUMBER(Regressions!L85),ROUND(Regressions!L85, 1), NA())</f>
        <v>#N/A</v>
      </c>
      <c r="L75" s="234" t="e">
        <f>IF(ISNUMBER(Regressions!M85),ROUND(Regressions!M85, 1), NA())</f>
        <v>#N/A</v>
      </c>
      <c r="M75" s="336" t="e">
        <f>IF(ISNUMBER(Regressions!N85),ROUND(Regressions!N85, 1), NA())</f>
        <v>#N/A</v>
      </c>
      <c r="N75" s="233" t="e">
        <f>IF(ISNUMBER(Regressions!O85),ROUND(Regressions!O85, 1), NA())</f>
        <v>#N/A</v>
      </c>
      <c r="O75" s="337" t="e">
        <f>IF(ISNUMBER(Regressions!Q85),ROUND(Regressions!Q85, 1), NA())</f>
        <v>#N/A</v>
      </c>
      <c r="P75" s="335" t="e">
        <f>IF(ISNUMBER(Regressions!R85),ROUND(Regressions!R85, 1), NA())</f>
        <v>#N/A</v>
      </c>
      <c r="Q75" s="211" t="e">
        <f>IF(ISNUMBER(Regressions!S85),ROUND(Regressions!S85, 1), NA())</f>
        <v>#N/A</v>
      </c>
      <c r="R75" s="336" t="e">
        <f>IF(ISNUMBER(Regressions!T85),ROUND(Regressions!T85, 1), NA())</f>
        <v>#N/A</v>
      </c>
      <c r="S75" s="233" t="e">
        <f>IF(ISNUMBER(Regressions!U85),ROUND(Regressions!U85, 1), NA())</f>
        <v>#N/A</v>
      </c>
    </row>
    <row xmlns:x14ac="http://schemas.microsoft.com/office/spreadsheetml/2009/9/ac" r="76" x14ac:dyDescent="0.2">
      <c r="A76" s="332" t="str">
        <f>IF(ISBLANK(Regressions!A86), " ", Regressions!A86)</f>
        <v>Tajikistan</v>
      </c>
      <c r="B76" s="333">
        <f>IF(ISBLANK(Regressions!B86), " ", Regressions!B86)</f>
        <v>2010</v>
      </c>
      <c r="C76" s="338" t="str">
        <f>IF(ISBLANK(Regressions!C86), " ", Regressions!C86)</f>
        <v>Rural</v>
      </c>
      <c r="D76" s="334">
        <f>IF(ISBLANK(Regressions!D86), " ", Regressions!D86)</f>
        <v>1963105.6289702989</v>
      </c>
      <c r="E76" s="210">
        <f>IF(ISNUMBER(Regressions!E86),ROUND(Regressions!E86, 1), NA())</f>
        <v>100</v>
      </c>
      <c r="F76" s="335" t="e">
        <f>IF(ISNUMBER(Regressions!F86),ROUND(Regressions!F86, 1), NA())</f>
        <v>#N/A</v>
      </c>
      <c r="G76" s="232" t="e">
        <f>IF(ISNUMBER(Regressions!G86),ROUND(Regressions!G86, 1), NA())</f>
        <v>#N/A</v>
      </c>
      <c r="H76" s="336" t="e">
        <f>IF(ISNUMBER(Regressions!H86),ROUND(Regressions!H86, 1), NA())</f>
        <v>#N/A</v>
      </c>
      <c r="I76" s="233" t="e">
        <f>IF(ISNUMBER(Regressions!I86),ROUND(Regressions!I86, 1), NA())</f>
        <v>#N/A</v>
      </c>
      <c r="J76" s="337" t="e">
        <f>IF(ISNUMBER(Regressions!K86),ROUND(Regressions!K86, 1), NA())</f>
        <v>#N/A</v>
      </c>
      <c r="K76" s="335" t="e">
        <f>IF(ISNUMBER(Regressions!L86),ROUND(Regressions!L86, 1), NA())</f>
        <v>#N/A</v>
      </c>
      <c r="L76" s="234" t="e">
        <f>IF(ISNUMBER(Regressions!M86),ROUND(Regressions!M86, 1), NA())</f>
        <v>#N/A</v>
      </c>
      <c r="M76" s="336" t="e">
        <f>IF(ISNUMBER(Regressions!N86),ROUND(Regressions!N86, 1), NA())</f>
        <v>#N/A</v>
      </c>
      <c r="N76" s="233" t="e">
        <f>IF(ISNUMBER(Regressions!O86),ROUND(Regressions!O86, 1), NA())</f>
        <v>#N/A</v>
      </c>
      <c r="O76" s="337" t="e">
        <f>IF(ISNUMBER(Regressions!Q86),ROUND(Regressions!Q86, 1), NA())</f>
        <v>#N/A</v>
      </c>
      <c r="P76" s="335" t="e">
        <f>IF(ISNUMBER(Regressions!R86),ROUND(Regressions!R86, 1), NA())</f>
        <v>#N/A</v>
      </c>
      <c r="Q76" s="211" t="e">
        <f>IF(ISNUMBER(Regressions!S86),ROUND(Regressions!S86, 1), NA())</f>
        <v>#N/A</v>
      </c>
      <c r="R76" s="336" t="e">
        <f>IF(ISNUMBER(Regressions!T86),ROUND(Regressions!T86, 1), NA())</f>
        <v>#N/A</v>
      </c>
      <c r="S76" s="233" t="e">
        <f>IF(ISNUMBER(Regressions!U86),ROUND(Regressions!U86, 1), NA())</f>
        <v>#N/A</v>
      </c>
    </row>
    <row xmlns:x14ac="http://schemas.microsoft.com/office/spreadsheetml/2009/9/ac" r="77" x14ac:dyDescent="0.2">
      <c r="A77" s="332" t="str">
        <f>IF(ISBLANK(Regressions!A87), " ", Regressions!A87)</f>
        <v>Tajikistan</v>
      </c>
      <c r="B77" s="333">
        <f>IF(ISBLANK(Regressions!B87), " ", Regressions!B87)</f>
        <v>2011</v>
      </c>
      <c r="C77" s="338" t="str">
        <f>IF(ISBLANK(Regressions!C87), " ", Regressions!C87)</f>
        <v>Rural</v>
      </c>
      <c r="D77" s="334">
        <f>IF(ISBLANK(Regressions!D87), " ", Regressions!D87)</f>
        <v>1976662.990202866</v>
      </c>
      <c r="E77" s="210">
        <f>IF(ISNUMBER(Regressions!E87),ROUND(Regressions!E87, 1), NA())</f>
        <v>100</v>
      </c>
      <c r="F77" s="335" t="e">
        <f>IF(ISNUMBER(Regressions!F87),ROUND(Regressions!F87, 1), NA())</f>
        <v>#N/A</v>
      </c>
      <c r="G77" s="232" t="e">
        <f>IF(ISNUMBER(Regressions!G87),ROUND(Regressions!G87, 1), NA())</f>
        <v>#N/A</v>
      </c>
      <c r="H77" s="336" t="e">
        <f>IF(ISNUMBER(Regressions!H87),ROUND(Regressions!H87, 1), NA())</f>
        <v>#N/A</v>
      </c>
      <c r="I77" s="233" t="e">
        <f>IF(ISNUMBER(Regressions!I87),ROUND(Regressions!I87, 1), NA())</f>
        <v>#N/A</v>
      </c>
      <c r="J77" s="337" t="e">
        <f>IF(ISNUMBER(Regressions!K87),ROUND(Regressions!K87, 1), NA())</f>
        <v>#N/A</v>
      </c>
      <c r="K77" s="335" t="e">
        <f>IF(ISNUMBER(Regressions!L87),ROUND(Regressions!L87, 1), NA())</f>
        <v>#N/A</v>
      </c>
      <c r="L77" s="234" t="e">
        <f>IF(ISNUMBER(Regressions!M87),ROUND(Regressions!M87, 1), NA())</f>
        <v>#N/A</v>
      </c>
      <c r="M77" s="336" t="e">
        <f>IF(ISNUMBER(Regressions!N87),ROUND(Regressions!N87, 1), NA())</f>
        <v>#N/A</v>
      </c>
      <c r="N77" s="233" t="e">
        <f>IF(ISNUMBER(Regressions!O87),ROUND(Regressions!O87, 1), NA())</f>
        <v>#N/A</v>
      </c>
      <c r="O77" s="337" t="e">
        <f>IF(ISNUMBER(Regressions!Q87),ROUND(Regressions!Q87, 1), NA())</f>
        <v>#N/A</v>
      </c>
      <c r="P77" s="335" t="e">
        <f>IF(ISNUMBER(Regressions!R87),ROUND(Regressions!R87, 1), NA())</f>
        <v>#N/A</v>
      </c>
      <c r="Q77" s="211" t="e">
        <f>IF(ISNUMBER(Regressions!S87),ROUND(Regressions!S87, 1), NA())</f>
        <v>#N/A</v>
      </c>
      <c r="R77" s="336" t="e">
        <f>IF(ISNUMBER(Regressions!T87),ROUND(Regressions!T87, 1), NA())</f>
        <v>#N/A</v>
      </c>
      <c r="S77" s="233" t="e">
        <f>IF(ISNUMBER(Regressions!U87),ROUND(Regressions!U87, 1), NA())</f>
        <v>#N/A</v>
      </c>
    </row>
    <row xmlns:x14ac="http://schemas.microsoft.com/office/spreadsheetml/2009/9/ac" r="78" x14ac:dyDescent="0.2">
      <c r="A78" s="332" t="str">
        <f>IF(ISBLANK(Regressions!A88), " ", Regressions!A88)</f>
        <v>Tajikistan</v>
      </c>
      <c r="B78" s="333">
        <f>IF(ISBLANK(Regressions!B88), " ", Regressions!B88)</f>
        <v>2012</v>
      </c>
      <c r="C78" s="338" t="str">
        <f>IF(ISBLANK(Regressions!C88), " ", Regressions!C88)</f>
        <v>Rural</v>
      </c>
      <c r="D78" s="334">
        <f>IF(ISBLANK(Regressions!D88), " ", Regressions!D88)</f>
        <v>1997707.1526250839</v>
      </c>
      <c r="E78" s="210">
        <f>IF(ISNUMBER(Regressions!E88),ROUND(Regressions!E88, 1), NA())</f>
        <v>100</v>
      </c>
      <c r="F78" s="335" t="e">
        <f>IF(ISNUMBER(Regressions!F88),ROUND(Regressions!F88, 1), NA())</f>
        <v>#N/A</v>
      </c>
      <c r="G78" s="232" t="e">
        <f>IF(ISNUMBER(Regressions!G88),ROUND(Regressions!G88, 1), NA())</f>
        <v>#N/A</v>
      </c>
      <c r="H78" s="336" t="e">
        <f>IF(ISNUMBER(Regressions!H88),ROUND(Regressions!H88, 1), NA())</f>
        <v>#N/A</v>
      </c>
      <c r="I78" s="233" t="e">
        <f>IF(ISNUMBER(Regressions!I88),ROUND(Regressions!I88, 1), NA())</f>
        <v>#N/A</v>
      </c>
      <c r="J78" s="337" t="e">
        <f>IF(ISNUMBER(Regressions!K88),ROUND(Regressions!K88, 1), NA())</f>
        <v>#N/A</v>
      </c>
      <c r="K78" s="335" t="e">
        <f>IF(ISNUMBER(Regressions!L88),ROUND(Regressions!L88, 1), NA())</f>
        <v>#N/A</v>
      </c>
      <c r="L78" s="234" t="e">
        <f>IF(ISNUMBER(Regressions!M88),ROUND(Regressions!M88, 1), NA())</f>
        <v>#N/A</v>
      </c>
      <c r="M78" s="336" t="e">
        <f>IF(ISNUMBER(Regressions!N88),ROUND(Regressions!N88, 1), NA())</f>
        <v>#N/A</v>
      </c>
      <c r="N78" s="233" t="e">
        <f>IF(ISNUMBER(Regressions!O88),ROUND(Regressions!O88, 1), NA())</f>
        <v>#N/A</v>
      </c>
      <c r="O78" s="337" t="e">
        <f>IF(ISNUMBER(Regressions!Q88),ROUND(Regressions!Q88, 1), NA())</f>
        <v>#N/A</v>
      </c>
      <c r="P78" s="335" t="e">
        <f>IF(ISNUMBER(Regressions!R88),ROUND(Regressions!R88, 1), NA())</f>
        <v>#N/A</v>
      </c>
      <c r="Q78" s="211" t="e">
        <f>IF(ISNUMBER(Regressions!S88),ROUND(Regressions!S88, 1), NA())</f>
        <v>#N/A</v>
      </c>
      <c r="R78" s="336" t="e">
        <f>IF(ISNUMBER(Regressions!T88),ROUND(Regressions!T88, 1), NA())</f>
        <v>#N/A</v>
      </c>
      <c r="S78" s="233" t="e">
        <f>IF(ISNUMBER(Regressions!U88),ROUND(Regressions!U88, 1), NA())</f>
        <v>#N/A</v>
      </c>
    </row>
    <row xmlns:x14ac="http://schemas.microsoft.com/office/spreadsheetml/2009/9/ac" r="79" x14ac:dyDescent="0.2">
      <c r="A79" s="332" t="str">
        <f>IF(ISBLANK(Regressions!A89), " ", Regressions!A89)</f>
        <v>Tajikistan</v>
      </c>
      <c r="B79" s="333">
        <f>IF(ISBLANK(Regressions!B89), " ", Regressions!B89)</f>
        <v>2013</v>
      </c>
      <c r="C79" s="338" t="str">
        <f>IF(ISBLANK(Regressions!C89), " ", Regressions!C89)</f>
        <v>Rural</v>
      </c>
      <c r="D79" s="334">
        <f>IF(ISBLANK(Regressions!D89), " ", Regressions!D89)</f>
        <v>2022216.8262749859</v>
      </c>
      <c r="E79" s="210">
        <f>IF(ISNUMBER(Regressions!E89),ROUND(Regressions!E89, 1), NA())</f>
        <v>100</v>
      </c>
      <c r="F79" s="335">
        <f>IF(ISNUMBER(Regressions!F89),ROUND(Regressions!F89, 1), NA())</f>
        <v>82.1</v>
      </c>
      <c r="G79" s="232">
        <f>IF(ISNUMBER(Regressions!G89),ROUND(Regressions!G89, 1), NA())</f>
        <v>73.5</v>
      </c>
      <c r="H79" s="336">
        <f>IF(ISNUMBER(Regressions!H89),ROUND(Regressions!H89, 1), NA())</f>
        <v>8.6</v>
      </c>
      <c r="I79" s="233">
        <f>IF(ISNUMBER(Regressions!I89),ROUND(Regressions!I89, 1), NA())</f>
        <v>17.899999999999999</v>
      </c>
      <c r="J79" s="337">
        <f>IF(ISNUMBER(Regressions!K89),ROUND(Regressions!K89, 1), NA())</f>
        <v>98.1</v>
      </c>
      <c r="K79" s="335">
        <f>IF(ISNUMBER(Regressions!L89),ROUND(Regressions!L89, 1), NA())</f>
        <v>78.2</v>
      </c>
      <c r="L79" s="234">
        <f>IF(ISNUMBER(Regressions!M89),ROUND(Regressions!M89, 1), NA())</f>
        <v>42.8</v>
      </c>
      <c r="M79" s="336">
        <f>IF(ISNUMBER(Regressions!N89),ROUND(Regressions!N89, 1), NA())</f>
        <v>35.4</v>
      </c>
      <c r="N79" s="233">
        <f>IF(ISNUMBER(Regressions!O89),ROUND(Regressions!O89, 1), NA())</f>
        <v>21.8</v>
      </c>
      <c r="O79" s="337">
        <f>IF(ISNUMBER(Regressions!Q89),ROUND(Regressions!Q89, 1), NA())</f>
        <v>83.3</v>
      </c>
      <c r="P79" s="335">
        <f>IF(ISNUMBER(Regressions!R89),ROUND(Regressions!R89, 1), NA())</f>
        <v>32.1</v>
      </c>
      <c r="Q79" s="211">
        <f>IF(ISNUMBER(Regressions!S89),ROUND(Regressions!S89, 1), NA())</f>
        <v>20</v>
      </c>
      <c r="R79" s="336">
        <f>IF(ISNUMBER(Regressions!T89),ROUND(Regressions!T89, 1), NA())</f>
        <v>12.1</v>
      </c>
      <c r="S79" s="233">
        <f>IF(ISNUMBER(Regressions!U89),ROUND(Regressions!U89, 1), NA())</f>
        <v>67.900000000000006</v>
      </c>
    </row>
    <row xmlns:x14ac="http://schemas.microsoft.com/office/spreadsheetml/2009/9/ac" r="80" x14ac:dyDescent="0.2">
      <c r="A80" s="332" t="str">
        <f>IF(ISBLANK(Regressions!A90), " ", Regressions!A90)</f>
        <v>Tajikistan</v>
      </c>
      <c r="B80" s="333">
        <f>IF(ISBLANK(Regressions!B90), " ", Regressions!B90)</f>
        <v>2014</v>
      </c>
      <c r="C80" s="338" t="str">
        <f>IF(ISBLANK(Regressions!C90), " ", Regressions!C90)</f>
        <v>Rural</v>
      </c>
      <c r="D80" s="334">
        <f>IF(ISBLANK(Regressions!D90), " ", Regressions!D90)</f>
        <v>2052743.901732502</v>
      </c>
      <c r="E80" s="210">
        <f>IF(ISNUMBER(Regressions!E90),ROUND(Regressions!E90, 1), NA())</f>
        <v>100</v>
      </c>
      <c r="F80" s="335">
        <f>IF(ISNUMBER(Regressions!F90),ROUND(Regressions!F90, 1), NA())</f>
        <v>82.1</v>
      </c>
      <c r="G80" s="232">
        <f>IF(ISNUMBER(Regressions!G90),ROUND(Regressions!G90, 1), NA())</f>
        <v>73.5</v>
      </c>
      <c r="H80" s="336">
        <f>IF(ISNUMBER(Regressions!H90),ROUND(Regressions!H90, 1), NA())</f>
        <v>8.6</v>
      </c>
      <c r="I80" s="233">
        <f>IF(ISNUMBER(Regressions!I90),ROUND(Regressions!I90, 1), NA())</f>
        <v>17.899999999999999</v>
      </c>
      <c r="J80" s="337">
        <f>IF(ISNUMBER(Regressions!K90),ROUND(Regressions!K90, 1), NA())</f>
        <v>98.1</v>
      </c>
      <c r="K80" s="335">
        <f>IF(ISNUMBER(Regressions!L90),ROUND(Regressions!L90, 1), NA())</f>
        <v>78.2</v>
      </c>
      <c r="L80" s="234">
        <f>IF(ISNUMBER(Regressions!M90),ROUND(Regressions!M90, 1), NA())</f>
        <v>42.8</v>
      </c>
      <c r="M80" s="336">
        <f>IF(ISNUMBER(Regressions!N90),ROUND(Regressions!N90, 1), NA())</f>
        <v>35.4</v>
      </c>
      <c r="N80" s="233">
        <f>IF(ISNUMBER(Regressions!O90),ROUND(Regressions!O90, 1), NA())</f>
        <v>21.8</v>
      </c>
      <c r="O80" s="337">
        <f>IF(ISNUMBER(Regressions!Q90),ROUND(Regressions!Q90, 1), NA())</f>
        <v>83.3</v>
      </c>
      <c r="P80" s="335">
        <f>IF(ISNUMBER(Regressions!R90),ROUND(Regressions!R90, 1), NA())</f>
        <v>32.1</v>
      </c>
      <c r="Q80" s="211">
        <f>IF(ISNUMBER(Regressions!S90),ROUND(Regressions!S90, 1), NA())</f>
        <v>20</v>
      </c>
      <c r="R80" s="336">
        <f>IF(ISNUMBER(Regressions!T90),ROUND(Regressions!T90, 1), NA())</f>
        <v>12.1</v>
      </c>
      <c r="S80" s="233">
        <f>IF(ISNUMBER(Regressions!U90),ROUND(Regressions!U90, 1), NA())</f>
        <v>67.900000000000006</v>
      </c>
    </row>
    <row xmlns:x14ac="http://schemas.microsoft.com/office/spreadsheetml/2009/9/ac" r="81" x14ac:dyDescent="0.2">
      <c r="A81" s="332" t="str">
        <f>IF(ISBLANK(Regressions!A91), " ", Regressions!A91)</f>
        <v>Tajikistan</v>
      </c>
      <c r="B81" s="333">
        <f>IF(ISBLANK(Regressions!B91), " ", Regressions!B91)</f>
        <v>2015</v>
      </c>
      <c r="C81" s="338" t="str">
        <f>IF(ISBLANK(Regressions!C91), " ", Regressions!C91)</f>
        <v>Rural</v>
      </c>
      <c r="D81" s="334">
        <f>IF(ISBLANK(Regressions!D91), " ", Regressions!D91)</f>
        <v>2093414.730790711</v>
      </c>
      <c r="E81" s="210">
        <f>IF(ISNUMBER(Regressions!E91),ROUND(Regressions!E91, 1), NA())</f>
        <v>100</v>
      </c>
      <c r="F81" s="335">
        <f>IF(ISNUMBER(Regressions!F91),ROUND(Regressions!F91, 1), NA())</f>
        <v>82.1</v>
      </c>
      <c r="G81" s="232">
        <f>IF(ISNUMBER(Regressions!G91),ROUND(Regressions!G91, 1), NA())</f>
        <v>73.5</v>
      </c>
      <c r="H81" s="336">
        <f>IF(ISNUMBER(Regressions!H91),ROUND(Regressions!H91, 1), NA())</f>
        <v>8.6</v>
      </c>
      <c r="I81" s="233">
        <f>IF(ISNUMBER(Regressions!I91),ROUND(Regressions!I91, 1), NA())</f>
        <v>17.899999999999999</v>
      </c>
      <c r="J81" s="337">
        <f>IF(ISNUMBER(Regressions!K91),ROUND(Regressions!K91, 1), NA())</f>
        <v>98.1</v>
      </c>
      <c r="K81" s="335">
        <f>IF(ISNUMBER(Regressions!L91),ROUND(Regressions!L91, 1), NA())</f>
        <v>78.2</v>
      </c>
      <c r="L81" s="234">
        <f>IF(ISNUMBER(Regressions!M91),ROUND(Regressions!M91, 1), NA())</f>
        <v>42.8</v>
      </c>
      <c r="M81" s="336">
        <f>IF(ISNUMBER(Regressions!N91),ROUND(Regressions!N91, 1), NA())</f>
        <v>35.4</v>
      </c>
      <c r="N81" s="233">
        <f>IF(ISNUMBER(Regressions!O91),ROUND(Regressions!O91, 1), NA())</f>
        <v>21.8</v>
      </c>
      <c r="O81" s="337">
        <f>IF(ISNUMBER(Regressions!Q91),ROUND(Regressions!Q91, 1), NA())</f>
        <v>83.3</v>
      </c>
      <c r="P81" s="335">
        <f>IF(ISNUMBER(Regressions!R91),ROUND(Regressions!R91, 1), NA())</f>
        <v>32.1</v>
      </c>
      <c r="Q81" s="211">
        <f>IF(ISNUMBER(Regressions!S91),ROUND(Regressions!S91, 1), NA())</f>
        <v>20</v>
      </c>
      <c r="R81" s="336">
        <f>IF(ISNUMBER(Regressions!T91),ROUND(Regressions!T91, 1), NA())</f>
        <v>12.1</v>
      </c>
      <c r="S81" s="233">
        <f>IF(ISNUMBER(Regressions!U91),ROUND(Regressions!U91, 1), NA())</f>
        <v>67.900000000000006</v>
      </c>
    </row>
    <row xmlns:x14ac="http://schemas.microsoft.com/office/spreadsheetml/2009/9/ac" r="82" x14ac:dyDescent="0.2">
      <c r="A82" s="332" t="str">
        <f>IF(ISBLANK(Regressions!A92), " ", Regressions!A92)</f>
        <v>Tajikistan</v>
      </c>
      <c r="B82" s="333">
        <f>IF(ISBLANK(Regressions!B92), " ", Regressions!B92)</f>
        <v>2016</v>
      </c>
      <c r="C82" s="338" t="str">
        <f>IF(ISBLANK(Regressions!C92), " ", Regressions!C92)</f>
        <v>Rural</v>
      </c>
      <c r="D82" s="334">
        <f>IF(ISBLANK(Regressions!D92), " ", Regressions!D92)</f>
        <v>2137374.2844443889</v>
      </c>
      <c r="E82" s="210">
        <f>IF(ISNUMBER(Regressions!E92),ROUND(Regressions!E92, 1), NA())</f>
        <v>100</v>
      </c>
      <c r="F82" s="335">
        <f>IF(ISNUMBER(Regressions!F92),ROUND(Regressions!F92, 1), NA())</f>
        <v>82.1</v>
      </c>
      <c r="G82" s="232">
        <f>IF(ISNUMBER(Regressions!G92),ROUND(Regressions!G92, 1), NA())</f>
        <v>73.5</v>
      </c>
      <c r="H82" s="336">
        <f>IF(ISNUMBER(Regressions!H92),ROUND(Regressions!H92, 1), NA())</f>
        <v>8.6</v>
      </c>
      <c r="I82" s="233">
        <f>IF(ISNUMBER(Regressions!I92),ROUND(Regressions!I92, 1), NA())</f>
        <v>17.899999999999999</v>
      </c>
      <c r="J82" s="337">
        <f>IF(ISNUMBER(Regressions!K92),ROUND(Regressions!K92, 1), NA())</f>
        <v>98.1</v>
      </c>
      <c r="K82" s="335">
        <f>IF(ISNUMBER(Regressions!L92),ROUND(Regressions!L92, 1), NA())</f>
        <v>78.2</v>
      </c>
      <c r="L82" s="234">
        <f>IF(ISNUMBER(Regressions!M92),ROUND(Regressions!M92, 1), NA())</f>
        <v>42.8</v>
      </c>
      <c r="M82" s="336">
        <f>IF(ISNUMBER(Regressions!N92),ROUND(Regressions!N92, 1), NA())</f>
        <v>35.4</v>
      </c>
      <c r="N82" s="233">
        <f>IF(ISNUMBER(Regressions!O92),ROUND(Regressions!O92, 1), NA())</f>
        <v>21.8</v>
      </c>
      <c r="O82" s="337">
        <f>IF(ISNUMBER(Regressions!Q92),ROUND(Regressions!Q92, 1), NA())</f>
        <v>83.3</v>
      </c>
      <c r="P82" s="335">
        <f>IF(ISNUMBER(Regressions!R92),ROUND(Regressions!R92, 1), NA())</f>
        <v>32.1</v>
      </c>
      <c r="Q82" s="211">
        <f>IF(ISNUMBER(Regressions!S92),ROUND(Regressions!S92, 1), NA())</f>
        <v>20</v>
      </c>
      <c r="R82" s="336">
        <f>IF(ISNUMBER(Regressions!T92),ROUND(Regressions!T92, 1), NA())</f>
        <v>12.1</v>
      </c>
      <c r="S82" s="233">
        <f>IF(ISNUMBER(Regressions!U92),ROUND(Regressions!U92, 1), NA())</f>
        <v>67.900000000000006</v>
      </c>
    </row>
    <row xmlns:x14ac="http://schemas.microsoft.com/office/spreadsheetml/2009/9/ac" r="83" x14ac:dyDescent="0.2">
      <c r="A83" s="332" t="str">
        <f>IF(ISBLANK(Regressions!A93), " ", Regressions!A93)</f>
        <v>Tajikistan</v>
      </c>
      <c r="B83" s="333">
        <f>IF(ISBLANK(Regressions!B93), " ", Regressions!B93)</f>
        <v>2017</v>
      </c>
      <c r="C83" s="338" t="str">
        <f>IF(ISBLANK(Regressions!C93), " ", Regressions!C93)</f>
        <v>Rural</v>
      </c>
      <c r="D83" s="334">
        <f>IF(ISBLANK(Regressions!D93), " ", Regressions!D93)</f>
        <v>2183059.2954073912</v>
      </c>
      <c r="E83" s="210">
        <f>IF(ISNUMBER(Regressions!E93),ROUND(Regressions!E93, 1), NA())</f>
        <v>100</v>
      </c>
      <c r="F83" s="335">
        <f>IF(ISNUMBER(Regressions!F93),ROUND(Regressions!F93, 1), NA())</f>
        <v>82.1</v>
      </c>
      <c r="G83" s="232">
        <f>IF(ISNUMBER(Regressions!G93),ROUND(Regressions!G93, 1), NA())</f>
        <v>73.5</v>
      </c>
      <c r="H83" s="336">
        <f>IF(ISNUMBER(Regressions!H93),ROUND(Regressions!H93, 1), NA())</f>
        <v>8.6</v>
      </c>
      <c r="I83" s="233">
        <f>IF(ISNUMBER(Regressions!I93),ROUND(Regressions!I93, 1), NA())</f>
        <v>17.899999999999999</v>
      </c>
      <c r="J83" s="337">
        <f>IF(ISNUMBER(Regressions!K93),ROUND(Regressions!K93, 1), NA())</f>
        <v>98.1</v>
      </c>
      <c r="K83" s="335">
        <f>IF(ISNUMBER(Regressions!L93),ROUND(Regressions!L93, 1), NA())</f>
        <v>78.2</v>
      </c>
      <c r="L83" s="234">
        <f>IF(ISNUMBER(Regressions!M93),ROUND(Regressions!M93, 1), NA())</f>
        <v>42.8</v>
      </c>
      <c r="M83" s="336">
        <f>IF(ISNUMBER(Regressions!N93),ROUND(Regressions!N93, 1), NA())</f>
        <v>35.4</v>
      </c>
      <c r="N83" s="233">
        <f>IF(ISNUMBER(Regressions!O93),ROUND(Regressions!O93, 1), NA())</f>
        <v>21.8</v>
      </c>
      <c r="O83" s="337">
        <f>IF(ISNUMBER(Regressions!Q93),ROUND(Regressions!Q93, 1), NA())</f>
        <v>83.3</v>
      </c>
      <c r="P83" s="335">
        <f>IF(ISNUMBER(Regressions!R93),ROUND(Regressions!R93, 1), NA())</f>
        <v>32.1</v>
      </c>
      <c r="Q83" s="211">
        <f>IF(ISNUMBER(Regressions!S93),ROUND(Regressions!S93, 1), NA())</f>
        <v>20</v>
      </c>
      <c r="R83" s="336">
        <f>IF(ISNUMBER(Regressions!T93),ROUND(Regressions!T93, 1), NA())</f>
        <v>12.1</v>
      </c>
      <c r="S83" s="233">
        <f>IF(ISNUMBER(Regressions!U93),ROUND(Regressions!U93, 1), NA())</f>
        <v>67.900000000000006</v>
      </c>
    </row>
    <row xmlns:x14ac="http://schemas.microsoft.com/office/spreadsheetml/2009/9/ac" r="84" x14ac:dyDescent="0.2">
      <c r="A84" s="332" t="str">
        <f>IF(ISBLANK(Regressions!A94), " ", Regressions!A94)</f>
        <v>Tajikistan</v>
      </c>
      <c r="B84" s="333">
        <f>IF(ISBLANK(Regressions!B94), " ", Regressions!B94)</f>
        <v>2018</v>
      </c>
      <c r="C84" s="338" t="str">
        <f>IF(ISBLANK(Regressions!C94), " ", Regressions!C94)</f>
        <v>Rural</v>
      </c>
      <c r="D84" s="334">
        <f>IF(ISBLANK(Regressions!D94), " ", Regressions!D94)</f>
        <v>2235555.0878845979</v>
      </c>
      <c r="E84" s="210">
        <f>IF(ISNUMBER(Regressions!E94),ROUND(Regressions!E94, 1), NA())</f>
        <v>100</v>
      </c>
      <c r="F84" s="335">
        <f>IF(ISNUMBER(Regressions!F94),ROUND(Regressions!F94, 1), NA())</f>
        <v>82.1</v>
      </c>
      <c r="G84" s="232">
        <f>IF(ISNUMBER(Regressions!G94),ROUND(Regressions!G94, 1), NA())</f>
        <v>73.5</v>
      </c>
      <c r="H84" s="336">
        <f>IF(ISNUMBER(Regressions!H94),ROUND(Regressions!H94, 1), NA())</f>
        <v>8.6</v>
      </c>
      <c r="I84" s="233">
        <f>IF(ISNUMBER(Regressions!I94),ROUND(Regressions!I94, 1), NA())</f>
        <v>17.899999999999999</v>
      </c>
      <c r="J84" s="337">
        <f>IF(ISNUMBER(Regressions!K94),ROUND(Regressions!K94, 1), NA())</f>
        <v>98.1</v>
      </c>
      <c r="K84" s="335">
        <f>IF(ISNUMBER(Regressions!L94),ROUND(Regressions!L94, 1), NA())</f>
        <v>78.2</v>
      </c>
      <c r="L84" s="234">
        <f>IF(ISNUMBER(Regressions!M94),ROUND(Regressions!M94, 1), NA())</f>
        <v>42.8</v>
      </c>
      <c r="M84" s="336">
        <f>IF(ISNUMBER(Regressions!N94),ROUND(Regressions!N94, 1), NA())</f>
        <v>35.4</v>
      </c>
      <c r="N84" s="233">
        <f>IF(ISNUMBER(Regressions!O94),ROUND(Regressions!O94, 1), NA())</f>
        <v>21.8</v>
      </c>
      <c r="O84" s="337">
        <f>IF(ISNUMBER(Regressions!Q94),ROUND(Regressions!Q94, 1), NA())</f>
        <v>83.3</v>
      </c>
      <c r="P84" s="335">
        <f>IF(ISNUMBER(Regressions!R94),ROUND(Regressions!R94, 1), NA())</f>
        <v>32.1</v>
      </c>
      <c r="Q84" s="211">
        <f>IF(ISNUMBER(Regressions!S94),ROUND(Regressions!S94, 1), NA())</f>
        <v>20</v>
      </c>
      <c r="R84" s="336">
        <f>IF(ISNUMBER(Regressions!T94),ROUND(Regressions!T94, 1), NA())</f>
        <v>12.1</v>
      </c>
      <c r="S84" s="233">
        <f>IF(ISNUMBER(Regressions!U94),ROUND(Regressions!U94, 1), NA())</f>
        <v>67.900000000000006</v>
      </c>
    </row>
    <row xmlns:x14ac="http://schemas.microsoft.com/office/spreadsheetml/2009/9/ac" r="85" x14ac:dyDescent="0.2">
      <c r="A85" s="332" t="str">
        <f>IF(ISBLANK(Regressions!A95), " ", Regressions!A95)</f>
        <v>Tajikistan</v>
      </c>
      <c r="B85" s="333">
        <f>IF(ISBLANK(Regressions!B95), " ", Regressions!B95)</f>
        <v>2019</v>
      </c>
      <c r="C85" s="338" t="str">
        <f>IF(ISBLANK(Regressions!C95), " ", Regressions!C95)</f>
        <v>Rural</v>
      </c>
      <c r="D85" s="334">
        <f>IF(ISBLANK(Regressions!D95), " ", Regressions!D95)</f>
        <v>2286097.0578401191</v>
      </c>
      <c r="E85" s="210">
        <f>IF(ISNUMBER(Regressions!E95),ROUND(Regressions!E95, 1), NA())</f>
        <v>100</v>
      </c>
      <c r="F85" s="335">
        <f>IF(ISNUMBER(Regressions!F95),ROUND(Regressions!F95, 1), NA())</f>
        <v>82.1</v>
      </c>
      <c r="G85" s="232">
        <f>IF(ISNUMBER(Regressions!G95),ROUND(Regressions!G95, 1), NA())</f>
        <v>73.5</v>
      </c>
      <c r="H85" s="336">
        <f>IF(ISNUMBER(Regressions!H95),ROUND(Regressions!H95, 1), NA())</f>
        <v>8.6</v>
      </c>
      <c r="I85" s="233">
        <f>IF(ISNUMBER(Regressions!I95),ROUND(Regressions!I95, 1), NA())</f>
        <v>17.899999999999999</v>
      </c>
      <c r="J85" s="337">
        <f>IF(ISNUMBER(Regressions!K95),ROUND(Regressions!K95, 1), NA())</f>
        <v>98.1</v>
      </c>
      <c r="K85" s="335">
        <f>IF(ISNUMBER(Regressions!L95),ROUND(Regressions!L95, 1), NA())</f>
        <v>78.2</v>
      </c>
      <c r="L85" s="234">
        <f>IF(ISNUMBER(Regressions!M95),ROUND(Regressions!M95, 1), NA())</f>
        <v>42.8</v>
      </c>
      <c r="M85" s="336">
        <f>IF(ISNUMBER(Regressions!N95),ROUND(Regressions!N95, 1), NA())</f>
        <v>35.4</v>
      </c>
      <c r="N85" s="233">
        <f>IF(ISNUMBER(Regressions!O95),ROUND(Regressions!O95, 1), NA())</f>
        <v>21.8</v>
      </c>
      <c r="O85" s="337">
        <f>IF(ISNUMBER(Regressions!Q95),ROUND(Regressions!Q95, 1), NA())</f>
        <v>83.3</v>
      </c>
      <c r="P85" s="335">
        <f>IF(ISNUMBER(Regressions!R95),ROUND(Regressions!R95, 1), NA())</f>
        <v>32.1</v>
      </c>
      <c r="Q85" s="211">
        <f>IF(ISNUMBER(Regressions!S95),ROUND(Regressions!S95, 1), NA())</f>
        <v>20</v>
      </c>
      <c r="R85" s="336">
        <f>IF(ISNUMBER(Regressions!T95),ROUND(Regressions!T95, 1), NA())</f>
        <v>12.1</v>
      </c>
      <c r="S85" s="233">
        <f>IF(ISNUMBER(Regressions!U95),ROUND(Regressions!U95, 1), NA())</f>
        <v>67.900000000000006</v>
      </c>
    </row>
    <row xmlns:x14ac="http://schemas.microsoft.com/office/spreadsheetml/2009/9/ac" r="86" x14ac:dyDescent="0.2">
      <c r="A86" s="332" t="str">
        <f>IF(ISBLANK(Regressions!A96), " ", Regressions!A96)</f>
        <v>Tajikistan</v>
      </c>
      <c r="B86" s="333">
        <f>IF(ISBLANK(Regressions!B96), " ", Regressions!B96)</f>
        <v>2020</v>
      </c>
      <c r="C86" s="338" t="str">
        <f>IF(ISBLANK(Regressions!C96), " ", Regressions!C96)</f>
        <v>Rural</v>
      </c>
      <c r="D86" s="334">
        <f>IF(ISBLANK(Regressions!D96), " ", Regressions!D96)</f>
        <v>2333975.4857170489</v>
      </c>
      <c r="E86" s="210">
        <f>IF(ISNUMBER(Regressions!E96),ROUND(Regressions!E96, 1), NA())</f>
        <v>100</v>
      </c>
      <c r="F86" s="335">
        <f>IF(ISNUMBER(Regressions!F96),ROUND(Regressions!F96, 1), NA())</f>
        <v>82.1</v>
      </c>
      <c r="G86" s="232">
        <f>IF(ISNUMBER(Regressions!G96),ROUND(Regressions!G96, 1), NA())</f>
        <v>73.5</v>
      </c>
      <c r="H86" s="336">
        <f>IF(ISNUMBER(Regressions!H96),ROUND(Regressions!H96, 1), NA())</f>
        <v>8.6</v>
      </c>
      <c r="I86" s="233">
        <f>IF(ISNUMBER(Regressions!I96),ROUND(Regressions!I96, 1), NA())</f>
        <v>17.899999999999999</v>
      </c>
      <c r="J86" s="337">
        <f>IF(ISNUMBER(Regressions!K96),ROUND(Regressions!K96, 1), NA())</f>
        <v>98.1</v>
      </c>
      <c r="K86" s="335">
        <f>IF(ISNUMBER(Regressions!L96),ROUND(Regressions!L96, 1), NA())</f>
        <v>78.2</v>
      </c>
      <c r="L86" s="234">
        <f>IF(ISNUMBER(Regressions!M96),ROUND(Regressions!M96, 1), NA())</f>
        <v>42.8</v>
      </c>
      <c r="M86" s="336">
        <f>IF(ISNUMBER(Regressions!N96),ROUND(Regressions!N96, 1), NA())</f>
        <v>35.4</v>
      </c>
      <c r="N86" s="233">
        <f>IF(ISNUMBER(Regressions!O96),ROUND(Regressions!O96, 1), NA())</f>
        <v>21.8</v>
      </c>
      <c r="O86" s="337">
        <f>IF(ISNUMBER(Regressions!Q96),ROUND(Regressions!Q96, 1), NA())</f>
        <v>83.3</v>
      </c>
      <c r="P86" s="335">
        <f>IF(ISNUMBER(Regressions!R96),ROUND(Regressions!R96, 1), NA())</f>
        <v>32.1</v>
      </c>
      <c r="Q86" s="211">
        <f>IF(ISNUMBER(Regressions!S96),ROUND(Regressions!S96, 1), NA())</f>
        <v>20</v>
      </c>
      <c r="R86" s="336">
        <f>IF(ISNUMBER(Regressions!T96),ROUND(Regressions!T96, 1), NA())</f>
        <v>12.1</v>
      </c>
      <c r="S86" s="233">
        <f>IF(ISNUMBER(Regressions!U96),ROUND(Regressions!U96, 1), NA())</f>
        <v>67.900000000000006</v>
      </c>
    </row>
    <row xmlns:x14ac="http://schemas.microsoft.com/office/spreadsheetml/2009/9/ac" r="87" x14ac:dyDescent="0.2">
      <c r="A87" s="382" t="str">
        <f>IF(ISBLANK(Regressions!A97), " ", Regressions!A97)</f>
        <v>Tajikistan</v>
      </c>
      <c r="B87" s="383">
        <f>IF(ISBLANK(Regressions!B97), " ", Regressions!B97)</f>
        <v>2021</v>
      </c>
      <c r="C87" s="384" t="str">
        <f>IF(ISBLANK(Regressions!C97), " ", Regressions!C97)</f>
        <v>Rural</v>
      </c>
      <c r="D87" s="385">
        <f>IF(ISBLANK(Regressions!D97), " ", Regressions!D97)</f>
        <v>2377680.8986218451</v>
      </c>
      <c r="E87" s="388">
        <f>IF(ISNUMBER(Regressions!E97),ROUND(Regressions!E97, 1), NA())</f>
        <v>100</v>
      </c>
      <c r="F87" s="386">
        <f>IF(ISNUMBER(Regressions!F97),ROUND(Regressions!F97, 1), NA())</f>
        <v>82.1</v>
      </c>
      <c r="G87" s="389">
        <f>IF(ISNUMBER(Regressions!G97),ROUND(Regressions!G97, 1), NA())</f>
        <v>73.5</v>
      </c>
      <c r="H87" s="387">
        <f>IF(ISNUMBER(Regressions!H97),ROUND(Regressions!H97, 1), NA())</f>
        <v>8.6</v>
      </c>
      <c r="I87" s="390">
        <f>IF(ISNUMBER(Regressions!I97),ROUND(Regressions!I97, 1), NA())</f>
        <v>17.899999999999999</v>
      </c>
      <c r="J87" s="388">
        <f>IF(ISNUMBER(Regressions!K97),ROUND(Regressions!K97, 1), NA())</f>
        <v>98.1</v>
      </c>
      <c r="K87" s="386">
        <f>IF(ISNUMBER(Regressions!L97),ROUND(Regressions!L97, 1), NA())</f>
        <v>78.2</v>
      </c>
      <c r="L87" s="391">
        <f>IF(ISNUMBER(Regressions!M97),ROUND(Regressions!M97, 1), NA())</f>
        <v>42.8</v>
      </c>
      <c r="M87" s="387">
        <f>IF(ISNUMBER(Regressions!N97),ROUND(Regressions!N97, 1), NA())</f>
        <v>35.4</v>
      </c>
      <c r="N87" s="390">
        <f>IF(ISNUMBER(Regressions!O97),ROUND(Regressions!O97, 1), NA())</f>
        <v>21.8</v>
      </c>
      <c r="O87" s="388">
        <f>IF(ISNUMBER(Regressions!Q97),ROUND(Regressions!Q97, 1), NA())</f>
        <v>83.3</v>
      </c>
      <c r="P87" s="386">
        <f>IF(ISNUMBER(Regressions!R97),ROUND(Regressions!R97, 1), NA())</f>
        <v>32.1</v>
      </c>
      <c r="Q87" s="392">
        <f>IF(ISNUMBER(Regressions!S97),ROUND(Regressions!S97, 1), NA())</f>
        <v>20</v>
      </c>
      <c r="R87" s="387">
        <f>IF(ISNUMBER(Regressions!T97),ROUND(Regressions!T97, 1), NA())</f>
        <v>12.1</v>
      </c>
      <c r="S87" s="390">
        <f>IF(ISNUMBER(Regressions!U97),ROUND(Regressions!U97, 1), NA())</f>
        <v>67.900000000000006</v>
      </c>
      <c r="T87" s="381"/>
      <c r="U87" s="381"/>
      <c r="V87" s="381"/>
      <c r="W87" s="381"/>
      <c r="X87" s="381"/>
      <c r="Y87" s="381"/>
      <c r="Z87" s="381"/>
      <c r="AA87" s="381"/>
      <c r="AB87" s="381"/>
      <c r="AC87" s="381"/>
    </row>
    <row xmlns:x14ac="http://schemas.microsoft.com/office/spreadsheetml/2009/9/ac" r="88" x14ac:dyDescent="0.2">
      <c r="A88" s="332" t="str">
        <f>IF(ISBLANK(Regressions!A98), " ", Regressions!A98)</f>
        <v>Tajikistan</v>
      </c>
      <c r="B88" s="333">
        <f>IF(ISBLANK(Regressions!B98), " ", Regressions!B98)</f>
        <v>2022</v>
      </c>
      <c r="C88" s="338" t="str">
        <f>IF(ISBLANK(Regressions!C98), " ", Regressions!C98)</f>
        <v>Rural</v>
      </c>
      <c r="D88" s="334">
        <f>IF(ISBLANK(Regressions!D98), " ", Regressions!D98)</f>
        <v>2424079.9163754652</v>
      </c>
      <c r="E88" s="210">
        <f>IF(ISNUMBER(Regressions!E98),ROUND(Regressions!E98, 1), NA())</f>
        <v>100</v>
      </c>
      <c r="F88" s="335" t="e">
        <f>IF(ISNUMBER(Regressions!F98),ROUND(Regressions!F98, 1), NA())</f>
        <v>#N/A</v>
      </c>
      <c r="G88" s="232" t="e">
        <f>IF(ISNUMBER(Regressions!G98),ROUND(Regressions!G98, 1), NA())</f>
        <v>#N/A</v>
      </c>
      <c r="H88" s="336" t="e">
        <f>IF(ISNUMBER(Regressions!H98),ROUND(Regressions!H98, 1), NA())</f>
        <v>#N/A</v>
      </c>
      <c r="I88" s="233" t="e">
        <f>IF(ISNUMBER(Regressions!I98),ROUND(Regressions!I98, 1), NA())</f>
        <v>#N/A</v>
      </c>
      <c r="J88" s="337" t="e">
        <f>IF(ISNUMBER(Regressions!K98),ROUND(Regressions!K98, 1), NA())</f>
        <v>#N/A</v>
      </c>
      <c r="K88" s="335" t="e">
        <f>IF(ISNUMBER(Regressions!L98),ROUND(Regressions!L98, 1), NA())</f>
        <v>#N/A</v>
      </c>
      <c r="L88" s="234" t="e">
        <f>IF(ISNUMBER(Regressions!M98),ROUND(Regressions!M98, 1), NA())</f>
        <v>#N/A</v>
      </c>
      <c r="M88" s="336" t="e">
        <f>IF(ISNUMBER(Regressions!N98),ROUND(Regressions!N98, 1), NA())</f>
        <v>#N/A</v>
      </c>
      <c r="N88" s="233" t="e">
        <f>IF(ISNUMBER(Regressions!O98),ROUND(Regressions!O98, 1), NA())</f>
        <v>#N/A</v>
      </c>
      <c r="O88" s="337" t="e">
        <f>IF(ISNUMBER(Regressions!Q98),ROUND(Regressions!Q98, 1), NA())</f>
        <v>#N/A</v>
      </c>
      <c r="P88" s="335" t="e">
        <f>IF(ISNUMBER(Regressions!R98),ROUND(Regressions!R98, 1), NA())</f>
        <v>#N/A</v>
      </c>
      <c r="Q88" s="211" t="e">
        <f>IF(ISNUMBER(Regressions!S98),ROUND(Regressions!S98, 1), NA())</f>
        <v>#N/A</v>
      </c>
      <c r="R88" s="336" t="e">
        <f>IF(ISNUMBER(Regressions!T98),ROUND(Regressions!T98, 1), NA())</f>
        <v>#N/A</v>
      </c>
      <c r="S88" s="233" t="e">
        <f>IF(ISNUMBER(Regressions!U98),ROUND(Regressions!U98, 1), NA())</f>
        <v>#N/A</v>
      </c>
    </row>
    <row xmlns:x14ac="http://schemas.microsoft.com/office/spreadsheetml/2009/9/ac" r="89" x14ac:dyDescent="0.2">
      <c r="A89" s="339" t="str">
        <f>IF(ISBLANK(Regressions!A99), " ", Regressions!A99)</f>
        <v>Tajikistan</v>
      </c>
      <c r="B89" s="340">
        <f>IF(ISBLANK(Regressions!B99), " ", Regressions!B99)</f>
        <v>2023</v>
      </c>
      <c r="C89" s="341" t="str">
        <f>IF(ISBLANK(Regressions!C99), " ", Regressions!C99)</f>
        <v>Rural</v>
      </c>
      <c r="D89" s="342">
        <f>IF(ISBLANK(Regressions!D99), " ", Regressions!D99)</f>
        <v>2306667.6306915861</v>
      </c>
      <c r="E89" s="343">
        <f>IF(ISNUMBER(Regressions!E99),ROUND(Regressions!E99, 1), NA())</f>
        <v>100</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Tajikistan</v>
      </c>
      <c r="B90" s="333">
        <f>IF(ISBLANK(Regressions!B100), " ", Regressions!B100)</f>
        <v>2024</v>
      </c>
      <c r="C90" s="338" t="str">
        <f>IF(ISBLANK(Regressions!C100), " ", Regressions!C100)</f>
        <v>Rural</v>
      </c>
      <c r="D90" s="334" t="str">
        <f>IF(ISBLANK(Regressions!D100), " ", Regressions!D100)</f>
        <v> </v>
      </c>
      <c r="E90" s="210" t="e">
        <f>IF(ISNUMBER(Regressions!E100),ROUND(Regressions!E100, 1), NA())</f>
        <v>#N/A</v>
      </c>
      <c r="F90" s="335" t="e">
        <f>IF(ISNUMBER(Regressions!F100),ROUND(Regressions!F100, 1), NA())</f>
        <v>#N/A</v>
      </c>
      <c r="G90" s="232" t="e">
        <f>IF(ISNUMBER(Regressions!G100),ROUND(Regressions!G100, 1), NA())</f>
        <v>#N/A</v>
      </c>
      <c r="H90" s="336" t="e">
        <f>IF(ISNUMBER(Regressions!H100),ROUND(Regressions!H100, 1), NA())</f>
        <v>#N/A</v>
      </c>
      <c r="I90" s="233" t="e">
        <f>IF(ISNUMBER(Regressions!I100),ROUND(Regressions!I100, 1), NA())</f>
        <v>#N/A</v>
      </c>
      <c r="J90" s="337" t="e">
        <f>IF(ISNUMBER(Regressions!K100),ROUND(Regressions!K100, 1), NA())</f>
        <v>#N/A</v>
      </c>
      <c r="K90" s="335" t="e">
        <f>IF(ISNUMBER(Regressions!L100),ROUND(Regressions!L100, 1), NA())</f>
        <v>#N/A</v>
      </c>
      <c r="L90" s="234" t="e">
        <f>IF(ISNUMBER(Regressions!M100),ROUND(Regressions!M100, 1), NA())</f>
        <v>#N/A</v>
      </c>
      <c r="M90" s="336" t="e">
        <f>IF(ISNUMBER(Regressions!N100),ROUND(Regressions!N100, 1), NA())</f>
        <v>#N/A</v>
      </c>
      <c r="N90" s="233" t="e">
        <f>IF(ISNUMBER(Regressions!O100),ROUND(Regressions!O100, 1), NA())</f>
        <v>#N/A</v>
      </c>
      <c r="O90" s="337" t="e">
        <f>IF(ISNUMBER(Regressions!Q100),ROUND(Regressions!Q100, 1), NA())</f>
        <v>#N/A</v>
      </c>
      <c r="P90" s="335" t="e">
        <f>IF(ISNUMBER(Regressions!R100),ROUND(Regressions!R100, 1), NA())</f>
        <v>#N/A</v>
      </c>
      <c r="Q90" s="211" t="e">
        <f>IF(ISNUMBER(Regressions!S100),ROUND(Regressions!S100, 1), NA())</f>
        <v>#N/A</v>
      </c>
      <c r="R90" s="336" t="e">
        <f>IF(ISNUMBER(Regressions!T100),ROUND(Regressions!T100, 1), NA())</f>
        <v>#N/A</v>
      </c>
      <c r="S90" s="233" t="e">
        <f>IF(ISNUMBER(Regressions!U100),ROUND(Regressions!U100, 1), NA())</f>
        <v>#N/A</v>
      </c>
    </row>
    <row xmlns:x14ac="http://schemas.microsoft.com/office/spreadsheetml/2009/9/ac" r="91" hidden="true" x14ac:dyDescent="0.2">
      <c r="A91" s="332" t="str">
        <f>IF(ISBLANK(Regressions!A101), " ", Regressions!A101)</f>
        <v>Tajikistan</v>
      </c>
      <c r="B91" s="333">
        <f>IF(ISBLANK(Regressions!B101), " ", Regressions!B101)</f>
        <v>2025</v>
      </c>
      <c r="C91" s="338" t="str">
        <f>IF(ISBLANK(Regressions!C101), " ", Regressions!C101)</f>
        <v>Rural</v>
      </c>
      <c r="D91" s="334" t="str">
        <f>IF(ISBLANK(Regressions!D101), " ", Regressions!D101)</f>
        <v> </v>
      </c>
      <c r="E91" s="210" t="e">
        <f>IF(ISNUMBER(Regressions!E101),ROUND(Regressions!E101, 1), NA())</f>
        <v>#N/A</v>
      </c>
      <c r="F91" s="335" t="e">
        <f>IF(ISNUMBER(Regressions!F101),ROUND(Regressions!F101, 1), NA())</f>
        <v>#N/A</v>
      </c>
      <c r="G91" s="232" t="e">
        <f>IF(ISNUMBER(Regressions!G101),ROUND(Regressions!G101, 1), NA())</f>
        <v>#N/A</v>
      </c>
      <c r="H91" s="336" t="e">
        <f>IF(ISNUMBER(Regressions!H101),ROUND(Regressions!H101, 1), NA())</f>
        <v>#N/A</v>
      </c>
      <c r="I91" s="233" t="e">
        <f>IF(ISNUMBER(Regressions!I101),ROUND(Regressions!I101, 1), NA())</f>
        <v>#N/A</v>
      </c>
      <c r="J91" s="337" t="e">
        <f>IF(ISNUMBER(Regressions!K101),ROUND(Regressions!K101, 1), NA())</f>
        <v>#N/A</v>
      </c>
      <c r="K91" s="335" t="e">
        <f>IF(ISNUMBER(Regressions!L101),ROUND(Regressions!L101, 1), NA())</f>
        <v>#N/A</v>
      </c>
      <c r="L91" s="234" t="e">
        <f>IF(ISNUMBER(Regressions!M101),ROUND(Regressions!M101, 1), NA())</f>
        <v>#N/A</v>
      </c>
      <c r="M91" s="336" t="e">
        <f>IF(ISNUMBER(Regressions!N101),ROUND(Regressions!N101, 1), NA())</f>
        <v>#N/A</v>
      </c>
      <c r="N91" s="233" t="e">
        <f>IF(ISNUMBER(Regressions!O101),ROUND(Regressions!O101, 1), NA())</f>
        <v>#N/A</v>
      </c>
      <c r="O91" s="337" t="e">
        <f>IF(ISNUMBER(Regressions!Q101),ROUND(Regressions!Q101, 1), NA())</f>
        <v>#N/A</v>
      </c>
      <c r="P91" s="335" t="e">
        <f>IF(ISNUMBER(Regressions!R101),ROUND(Regressions!R101, 1), NA())</f>
        <v>#N/A</v>
      </c>
      <c r="Q91" s="211" t="e">
        <f>IF(ISNUMBER(Regressions!S101),ROUND(Regressions!S101, 1), NA())</f>
        <v>#N/A</v>
      </c>
      <c r="R91" s="336" t="e">
        <f>IF(ISNUMBER(Regressions!T101),ROUND(Regressions!T101, 1), NA())</f>
        <v>#N/A</v>
      </c>
      <c r="S91" s="233" t="e">
        <f>IF(ISNUMBER(Regressions!U101),ROUND(Regressions!U101, 1), NA())</f>
        <v>#N/A</v>
      </c>
    </row>
    <row xmlns:x14ac="http://schemas.microsoft.com/office/spreadsheetml/2009/9/ac" r="92" hidden="true" x14ac:dyDescent="0.2">
      <c r="A92" s="332" t="str">
        <f>IF(ISBLANK(Regressions!A102), " ", Regressions!A102)</f>
        <v>Tajikistan</v>
      </c>
      <c r="B92" s="333">
        <f>IF(ISBLANK(Regressions!B102), " ", Regressions!B102)</f>
        <v>2026</v>
      </c>
      <c r="C92" s="338" t="str">
        <f>IF(ISBLANK(Regressions!C102), " ", Regressions!C102)</f>
        <v>Rural</v>
      </c>
      <c r="D92" s="334" t="str">
        <f>IF(ISBLANK(Regressions!D102), " ", Regressions!D102)</f>
        <v> </v>
      </c>
      <c r="E92" s="210" t="e">
        <f>IF(ISNUMBER(Regressions!E102),ROUND(Regressions!E102, 1), NA())</f>
        <v>#N/A</v>
      </c>
      <c r="F92" s="335" t="e">
        <f>IF(ISNUMBER(Regressions!F102),ROUND(Regressions!F102, 1), NA())</f>
        <v>#N/A</v>
      </c>
      <c r="G92" s="232" t="e">
        <f>IF(ISNUMBER(Regressions!G102),ROUND(Regressions!G102, 1), NA())</f>
        <v>#N/A</v>
      </c>
      <c r="H92" s="336" t="e">
        <f>IF(ISNUMBER(Regressions!H102),ROUND(Regressions!H102, 1), NA())</f>
        <v>#N/A</v>
      </c>
      <c r="I92" s="233" t="e">
        <f>IF(ISNUMBER(Regressions!I102),ROUND(Regressions!I102, 1), NA())</f>
        <v>#N/A</v>
      </c>
      <c r="J92" s="337" t="e">
        <f>IF(ISNUMBER(Regressions!K102),ROUND(Regressions!K102, 1), NA())</f>
        <v>#N/A</v>
      </c>
      <c r="K92" s="335" t="e">
        <f>IF(ISNUMBER(Regressions!L102),ROUND(Regressions!L102, 1), NA())</f>
        <v>#N/A</v>
      </c>
      <c r="L92" s="234" t="e">
        <f>IF(ISNUMBER(Regressions!M102),ROUND(Regressions!M102, 1), NA())</f>
        <v>#N/A</v>
      </c>
      <c r="M92" s="336" t="e">
        <f>IF(ISNUMBER(Regressions!N102),ROUND(Regressions!N102, 1), NA())</f>
        <v>#N/A</v>
      </c>
      <c r="N92" s="233" t="e">
        <f>IF(ISNUMBER(Regressions!O102),ROUND(Regressions!O102, 1), NA())</f>
        <v>#N/A</v>
      </c>
      <c r="O92" s="337" t="e">
        <f>IF(ISNUMBER(Regressions!Q102),ROUND(Regressions!Q102, 1), NA())</f>
        <v>#N/A</v>
      </c>
      <c r="P92" s="335" t="e">
        <f>IF(ISNUMBER(Regressions!R102),ROUND(Regressions!R102, 1), NA())</f>
        <v>#N/A</v>
      </c>
      <c r="Q92" s="211" t="e">
        <f>IF(ISNUMBER(Regressions!S102),ROUND(Regressions!S102, 1), NA())</f>
        <v>#N/A</v>
      </c>
      <c r="R92" s="336" t="e">
        <f>IF(ISNUMBER(Regressions!T102),ROUND(Regressions!T102, 1), NA())</f>
        <v>#N/A</v>
      </c>
      <c r="S92" s="233" t="e">
        <f>IF(ISNUMBER(Regressions!U102),ROUND(Regressions!U102, 1), NA())</f>
        <v>#N/A</v>
      </c>
    </row>
    <row xmlns:x14ac="http://schemas.microsoft.com/office/spreadsheetml/2009/9/ac" r="93" hidden="true" x14ac:dyDescent="0.2">
      <c r="A93" s="332" t="str">
        <f>IF(ISBLANK(Regressions!A103), " ", Regressions!A103)</f>
        <v>Tajikistan</v>
      </c>
      <c r="B93" s="333">
        <f>IF(ISBLANK(Regressions!B103), " ", Regressions!B103)</f>
        <v>2027</v>
      </c>
      <c r="C93" s="338" t="str">
        <f>IF(ISBLANK(Regressions!C103), " ", Regressions!C103)</f>
        <v>Rural</v>
      </c>
      <c r="D93" s="334" t="str">
        <f>IF(ISBLANK(Regressions!D103), " ", Regressions!D103)</f>
        <v> </v>
      </c>
      <c r="E93" s="210" t="e">
        <f>IF(ISNUMBER(Regressions!E103),ROUND(Regressions!E103, 1), NA())</f>
        <v>#N/A</v>
      </c>
      <c r="F93" s="335" t="e">
        <f>IF(ISNUMBER(Regressions!F103),ROUND(Regressions!F103, 1), NA())</f>
        <v>#N/A</v>
      </c>
      <c r="G93" s="232" t="e">
        <f>IF(ISNUMBER(Regressions!G103),ROUND(Regressions!G103, 1), NA())</f>
        <v>#N/A</v>
      </c>
      <c r="H93" s="336" t="e">
        <f>IF(ISNUMBER(Regressions!H103),ROUND(Regressions!H103, 1), NA())</f>
        <v>#N/A</v>
      </c>
      <c r="I93" s="233" t="e">
        <f>IF(ISNUMBER(Regressions!I103),ROUND(Regressions!I103, 1), NA())</f>
        <v>#N/A</v>
      </c>
      <c r="J93" s="337" t="e">
        <f>IF(ISNUMBER(Regressions!K103),ROUND(Regressions!K103, 1), NA())</f>
        <v>#N/A</v>
      </c>
      <c r="K93" s="335" t="e">
        <f>IF(ISNUMBER(Regressions!L103),ROUND(Regressions!L103, 1), NA())</f>
        <v>#N/A</v>
      </c>
      <c r="L93" s="234" t="e">
        <f>IF(ISNUMBER(Regressions!M103),ROUND(Regressions!M103, 1), NA())</f>
        <v>#N/A</v>
      </c>
      <c r="M93" s="336" t="e">
        <f>IF(ISNUMBER(Regressions!N103),ROUND(Regressions!N103, 1), NA())</f>
        <v>#N/A</v>
      </c>
      <c r="N93" s="233" t="e">
        <f>IF(ISNUMBER(Regressions!O103),ROUND(Regressions!O103, 1), NA())</f>
        <v>#N/A</v>
      </c>
      <c r="O93" s="337" t="e">
        <f>IF(ISNUMBER(Regressions!Q103),ROUND(Regressions!Q103, 1), NA())</f>
        <v>#N/A</v>
      </c>
      <c r="P93" s="335" t="e">
        <f>IF(ISNUMBER(Regressions!R103),ROUND(Regressions!R103, 1), NA())</f>
        <v>#N/A</v>
      </c>
      <c r="Q93" s="211" t="e">
        <f>IF(ISNUMBER(Regressions!S103),ROUND(Regressions!S103, 1), NA())</f>
        <v>#N/A</v>
      </c>
      <c r="R93" s="336" t="e">
        <f>IF(ISNUMBER(Regressions!T103),ROUND(Regressions!T103, 1), NA())</f>
        <v>#N/A</v>
      </c>
      <c r="S93" s="233" t="e">
        <f>IF(ISNUMBER(Regressions!U103),ROUND(Regressions!U103, 1), NA())</f>
        <v>#N/A</v>
      </c>
    </row>
    <row xmlns:x14ac="http://schemas.microsoft.com/office/spreadsheetml/2009/9/ac" r="94" hidden="true" x14ac:dyDescent="0.2">
      <c r="A94" s="332" t="str">
        <f>IF(ISBLANK(Regressions!A104), " ", Regressions!A104)</f>
        <v>Tajikistan</v>
      </c>
      <c r="B94" s="333">
        <f>IF(ISBLANK(Regressions!B104), " ", Regressions!B104)</f>
        <v>2028</v>
      </c>
      <c r="C94" s="338" t="str">
        <f>IF(ISBLANK(Regressions!C104), " ", Regressions!C104)</f>
        <v>Rural</v>
      </c>
      <c r="D94" s="334" t="str">
        <f>IF(ISBLANK(Regressions!D104), " ", Regressions!D104)</f>
        <v> </v>
      </c>
      <c r="E94" s="210" t="e">
        <f>IF(ISNUMBER(Regressions!E104),ROUND(Regressions!E104, 1), NA())</f>
        <v>#N/A</v>
      </c>
      <c r="F94" s="335" t="e">
        <f>IF(ISNUMBER(Regressions!F104),ROUND(Regressions!F104, 1), NA())</f>
        <v>#N/A</v>
      </c>
      <c r="G94" s="232" t="e">
        <f>IF(ISNUMBER(Regressions!G104),ROUND(Regressions!G104, 1), NA())</f>
        <v>#N/A</v>
      </c>
      <c r="H94" s="336" t="e">
        <f>IF(ISNUMBER(Regressions!H104),ROUND(Regressions!H104, 1), NA())</f>
        <v>#N/A</v>
      </c>
      <c r="I94" s="233" t="e">
        <f>IF(ISNUMBER(Regressions!I104),ROUND(Regressions!I104, 1), NA())</f>
        <v>#N/A</v>
      </c>
      <c r="J94" s="337" t="e">
        <f>IF(ISNUMBER(Regressions!K104),ROUND(Regressions!K104, 1), NA())</f>
        <v>#N/A</v>
      </c>
      <c r="K94" s="335" t="e">
        <f>IF(ISNUMBER(Regressions!L104),ROUND(Regressions!L104, 1), NA())</f>
        <v>#N/A</v>
      </c>
      <c r="L94" s="234" t="e">
        <f>IF(ISNUMBER(Regressions!M104),ROUND(Regressions!M104, 1), NA())</f>
        <v>#N/A</v>
      </c>
      <c r="M94" s="336" t="e">
        <f>IF(ISNUMBER(Regressions!N104),ROUND(Regressions!N104, 1), NA())</f>
        <v>#N/A</v>
      </c>
      <c r="N94" s="233" t="e">
        <f>IF(ISNUMBER(Regressions!O104),ROUND(Regressions!O104, 1), NA())</f>
        <v>#N/A</v>
      </c>
      <c r="O94" s="337" t="e">
        <f>IF(ISNUMBER(Regressions!Q104),ROUND(Regressions!Q104, 1), NA())</f>
        <v>#N/A</v>
      </c>
      <c r="P94" s="335" t="e">
        <f>IF(ISNUMBER(Regressions!R104),ROUND(Regressions!R104, 1), NA())</f>
        <v>#N/A</v>
      </c>
      <c r="Q94" s="211" t="e">
        <f>IF(ISNUMBER(Regressions!S104),ROUND(Regressions!S104, 1), NA())</f>
        <v>#N/A</v>
      </c>
      <c r="R94" s="336" t="e">
        <f>IF(ISNUMBER(Regressions!T104),ROUND(Regressions!T104, 1), NA())</f>
        <v>#N/A</v>
      </c>
      <c r="S94" s="233" t="e">
        <f>IF(ISNUMBER(Regressions!U104),ROUND(Regressions!U104, 1), NA())</f>
        <v>#N/A</v>
      </c>
    </row>
    <row xmlns:x14ac="http://schemas.microsoft.com/office/spreadsheetml/2009/9/ac" r="95" hidden="true" x14ac:dyDescent="0.2">
      <c r="A95" s="332" t="str">
        <f>IF(ISBLANK(Regressions!A105), " ", Regressions!A105)</f>
        <v>Tajikistan</v>
      </c>
      <c r="B95" s="333">
        <f>IF(ISBLANK(Regressions!B105), " ", Regressions!B105)</f>
        <v>2029</v>
      </c>
      <c r="C95" s="338" t="str">
        <f>IF(ISBLANK(Regressions!C105), " ", Regressions!C105)</f>
        <v>Rural</v>
      </c>
      <c r="D95" s="334" t="str">
        <f>IF(ISBLANK(Regressions!D105), " ", Regressions!D105)</f>
        <v> </v>
      </c>
      <c r="E95" s="210" t="e">
        <f>IF(ISNUMBER(Regressions!E105),ROUND(Regressions!E105, 1), NA())</f>
        <v>#N/A</v>
      </c>
      <c r="F95" s="335" t="e">
        <f>IF(ISNUMBER(Regressions!F105),ROUND(Regressions!F105, 1), NA())</f>
        <v>#N/A</v>
      </c>
      <c r="G95" s="232" t="e">
        <f>IF(ISNUMBER(Regressions!G105),ROUND(Regressions!G105, 1), NA())</f>
        <v>#N/A</v>
      </c>
      <c r="H95" s="336" t="e">
        <f>IF(ISNUMBER(Regressions!H105),ROUND(Regressions!H105, 1), NA())</f>
        <v>#N/A</v>
      </c>
      <c r="I95" s="233" t="e">
        <f>IF(ISNUMBER(Regressions!I105),ROUND(Regressions!I105, 1), NA())</f>
        <v>#N/A</v>
      </c>
      <c r="J95" s="337" t="e">
        <f>IF(ISNUMBER(Regressions!K105),ROUND(Regressions!K105, 1), NA())</f>
        <v>#N/A</v>
      </c>
      <c r="K95" s="335" t="e">
        <f>IF(ISNUMBER(Regressions!L105),ROUND(Regressions!L105, 1), NA())</f>
        <v>#N/A</v>
      </c>
      <c r="L95" s="234" t="e">
        <f>IF(ISNUMBER(Regressions!M105),ROUND(Regressions!M105, 1), NA())</f>
        <v>#N/A</v>
      </c>
      <c r="M95" s="336" t="e">
        <f>IF(ISNUMBER(Regressions!N105),ROUND(Regressions!N105, 1), NA())</f>
        <v>#N/A</v>
      </c>
      <c r="N95" s="233" t="e">
        <f>IF(ISNUMBER(Regressions!O105),ROUND(Regressions!O105, 1), NA())</f>
        <v>#N/A</v>
      </c>
      <c r="O95" s="337" t="e">
        <f>IF(ISNUMBER(Regressions!Q105),ROUND(Regressions!Q105, 1), NA())</f>
        <v>#N/A</v>
      </c>
      <c r="P95" s="335" t="e">
        <f>IF(ISNUMBER(Regressions!R105),ROUND(Regressions!R105, 1), NA())</f>
        <v>#N/A</v>
      </c>
      <c r="Q95" s="211" t="e">
        <f>IF(ISNUMBER(Regressions!S105),ROUND(Regressions!S105, 1), NA())</f>
        <v>#N/A</v>
      </c>
      <c r="R95" s="336" t="e">
        <f>IF(ISNUMBER(Regressions!T105),ROUND(Regressions!T105, 1), NA())</f>
        <v>#N/A</v>
      </c>
      <c r="S95" s="233" t="e">
        <f>IF(ISNUMBER(Regressions!U105),ROUND(Regressions!U105, 1), NA())</f>
        <v>#N/A</v>
      </c>
    </row>
    <row xmlns:x14ac="http://schemas.microsoft.com/office/spreadsheetml/2009/9/ac" r="96" hidden="true" x14ac:dyDescent="0.2">
      <c r="A96" s="332" t="str">
        <f>IF(ISBLANK(Regressions!A106), " ", Regressions!A106)</f>
        <v>Tajikistan</v>
      </c>
      <c r="B96" s="333">
        <f>IF(ISBLANK(Regressions!B106), " ", Regressions!B106)</f>
        <v>2030</v>
      </c>
      <c r="C96" s="338" t="str">
        <f>IF(ISBLANK(Regressions!C106), " ", Regressions!C106)</f>
        <v>Rural</v>
      </c>
      <c r="D96" s="334" t="str">
        <f>IF(ISBLANK(Regressions!D106), " ", Regressions!D106)</f>
        <v> </v>
      </c>
      <c r="E96" s="210" t="e">
        <f>IF(ISNUMBER(Regressions!E106),ROUND(Regressions!E106, 1), NA())</f>
        <v>#N/A</v>
      </c>
      <c r="F96" s="335" t="e">
        <f>IF(ISNUMBER(Regressions!F106),ROUND(Regressions!F106, 1), NA())</f>
        <v>#N/A</v>
      </c>
      <c r="G96" s="232" t="e">
        <f>IF(ISNUMBER(Regressions!G106),ROUND(Regressions!G106, 1), NA())</f>
        <v>#N/A</v>
      </c>
      <c r="H96" s="336" t="e">
        <f>IF(ISNUMBER(Regressions!H106),ROUND(Regressions!H106, 1), NA())</f>
        <v>#N/A</v>
      </c>
      <c r="I96" s="233" t="e">
        <f>IF(ISNUMBER(Regressions!I106),ROUND(Regressions!I106, 1), NA())</f>
        <v>#N/A</v>
      </c>
      <c r="J96" s="337" t="e">
        <f>IF(ISNUMBER(Regressions!K106),ROUND(Regressions!K106, 1), NA())</f>
        <v>#N/A</v>
      </c>
      <c r="K96" s="335" t="e">
        <f>IF(ISNUMBER(Regressions!L106),ROUND(Regressions!L106, 1), NA())</f>
        <v>#N/A</v>
      </c>
      <c r="L96" s="234" t="e">
        <f>IF(ISNUMBER(Regressions!M106),ROUND(Regressions!M106, 1), NA())</f>
        <v>#N/A</v>
      </c>
      <c r="M96" s="336" t="e">
        <f>IF(ISNUMBER(Regressions!N106),ROUND(Regressions!N106, 1), NA())</f>
        <v>#N/A</v>
      </c>
      <c r="N96" s="233" t="e">
        <f>IF(ISNUMBER(Regressions!O106),ROUND(Regressions!O106, 1), NA())</f>
        <v>#N/A</v>
      </c>
      <c r="O96" s="337" t="e">
        <f>IF(ISNUMBER(Regressions!Q106),ROUND(Regressions!Q106, 1), NA())</f>
        <v>#N/A</v>
      </c>
      <c r="P96" s="335" t="e">
        <f>IF(ISNUMBER(Regressions!R106),ROUND(Regressions!R106, 1), NA())</f>
        <v>#N/A</v>
      </c>
      <c r="Q96" s="211" t="e">
        <f>IF(ISNUMBER(Regressions!S106),ROUND(Regressions!S106, 1), NA())</f>
        <v>#N/A</v>
      </c>
      <c r="R96" s="336" t="e">
        <f>IF(ISNUMBER(Regressions!T106),ROUND(Regressions!T106, 1), NA())</f>
        <v>#N/A</v>
      </c>
      <c r="S96" s="233" t="e">
        <f>IF(ISNUMBER(Regressions!U106),ROUND(Regressions!U106, 1), NA())</f>
        <v>#N/A</v>
      </c>
    </row>
    <row xmlns:x14ac="http://schemas.microsoft.com/office/spreadsheetml/2009/9/ac" r="97" x14ac:dyDescent="0.2">
      <c r="A97" s="332" t="str">
        <f>IF(ISBLANK(Regressions!A107), " ", Regressions!A107)</f>
        <v>Tajikistan</v>
      </c>
      <c r="B97" s="333">
        <f>IF(ISBLANK(Regressions!B107), " ", Regressions!B107)</f>
        <v>2000</v>
      </c>
      <c r="C97" s="338" t="str">
        <f>IF(ISBLANK(Regressions!C107), " ", Regressions!C107)</f>
        <v>Pre-primary</v>
      </c>
      <c r="D97" s="334">
        <f>IF(ISBLANK(Regressions!D107), " ", Regressions!D107)</f>
        <v>717142</v>
      </c>
      <c r="E97" s="210" t="e">
        <f>IF(ISNUMBER(Regressions!E107),ROUND(Regressions!E107, 1), NA())</f>
        <v>#N/A</v>
      </c>
      <c r="F97" s="335" t="e">
        <f>IF(ISNUMBER(Regressions!F107),ROUND(Regressions!F107, 1), NA())</f>
        <v>#N/A</v>
      </c>
      <c r="G97" s="232" t="e">
        <f>IF(ISNUMBER(Regressions!G107),ROUND(Regressions!G107, 1), NA())</f>
        <v>#N/A</v>
      </c>
      <c r="H97" s="336" t="e">
        <f>IF(ISNUMBER(Regressions!H107),ROUND(Regressions!H107, 1), NA())</f>
        <v>#N/A</v>
      </c>
      <c r="I97" s="233" t="e">
        <f>IF(ISNUMBER(Regressions!I107),ROUND(Regressions!I107, 1), NA())</f>
        <v>#N/A</v>
      </c>
      <c r="J97" s="337" t="e">
        <f>IF(ISNUMBER(Regressions!K107),ROUND(Regressions!K107, 1), NA())</f>
        <v>#N/A</v>
      </c>
      <c r="K97" s="335" t="e">
        <f>IF(ISNUMBER(Regressions!L107),ROUND(Regressions!L107, 1), NA())</f>
        <v>#N/A</v>
      </c>
      <c r="L97" s="234" t="e">
        <f>IF(ISNUMBER(Regressions!M107),ROUND(Regressions!M107, 1), NA())</f>
        <v>#N/A</v>
      </c>
      <c r="M97" s="336" t="e">
        <f>IF(ISNUMBER(Regressions!N107),ROUND(Regressions!N107, 1), NA())</f>
        <v>#N/A</v>
      </c>
      <c r="N97" s="233" t="e">
        <f>IF(ISNUMBER(Regressions!O107),ROUND(Regressions!O107, 1), NA())</f>
        <v>#N/A</v>
      </c>
      <c r="O97" s="337" t="e">
        <f>IF(ISNUMBER(Regressions!Q107),ROUND(Regressions!Q107, 1), NA())</f>
        <v>#N/A</v>
      </c>
      <c r="P97" s="335" t="e">
        <f>IF(ISNUMBER(Regressions!R107),ROUND(Regressions!R107, 1), NA())</f>
        <v>#N/A</v>
      </c>
      <c r="Q97" s="211" t="e">
        <f>IF(ISNUMBER(Regressions!S107),ROUND(Regressions!S107, 1), NA())</f>
        <v>#N/A</v>
      </c>
      <c r="R97" s="336" t="e">
        <f>IF(ISNUMBER(Regressions!T107),ROUND(Regressions!T107, 1), NA())</f>
        <v>#N/A</v>
      </c>
      <c r="S97" s="233" t="e">
        <f>IF(ISNUMBER(Regressions!U107),ROUND(Regressions!U107, 1), NA())</f>
        <v>#N/A</v>
      </c>
    </row>
    <row xmlns:x14ac="http://schemas.microsoft.com/office/spreadsheetml/2009/9/ac" r="98" x14ac:dyDescent="0.2">
      <c r="A98" s="332" t="str">
        <f>IF(ISBLANK(Regressions!A108), " ", Regressions!A108)</f>
        <v>Tajikistan</v>
      </c>
      <c r="B98" s="333">
        <f>IF(ISBLANK(Regressions!B108), " ", Regressions!B108)</f>
        <v>2001</v>
      </c>
      <c r="C98" s="338" t="str">
        <f>IF(ISBLANK(Regressions!C108), " ", Regressions!C108)</f>
        <v>Pre-primary</v>
      </c>
      <c r="D98" s="334">
        <f>IF(ISBLANK(Regressions!D108), " ", Regressions!D108)</f>
        <v>717407</v>
      </c>
      <c r="E98" s="210" t="e">
        <f>IF(ISNUMBER(Regressions!E108),ROUND(Regressions!E108, 1), NA())</f>
        <v>#N/A</v>
      </c>
      <c r="F98" s="335" t="e">
        <f>IF(ISNUMBER(Regressions!F108),ROUND(Regressions!F108, 1), NA())</f>
        <v>#N/A</v>
      </c>
      <c r="G98" s="232" t="e">
        <f>IF(ISNUMBER(Regressions!G108),ROUND(Regressions!G108, 1), NA())</f>
        <v>#N/A</v>
      </c>
      <c r="H98" s="336" t="e">
        <f>IF(ISNUMBER(Regressions!H108),ROUND(Regressions!H108, 1), NA())</f>
        <v>#N/A</v>
      </c>
      <c r="I98" s="233" t="e">
        <f>IF(ISNUMBER(Regressions!I108),ROUND(Regressions!I108, 1), NA())</f>
        <v>#N/A</v>
      </c>
      <c r="J98" s="337" t="e">
        <f>IF(ISNUMBER(Regressions!K108),ROUND(Regressions!K108, 1), NA())</f>
        <v>#N/A</v>
      </c>
      <c r="K98" s="335" t="e">
        <f>IF(ISNUMBER(Regressions!L108),ROUND(Regressions!L108, 1), NA())</f>
        <v>#N/A</v>
      </c>
      <c r="L98" s="234" t="e">
        <f>IF(ISNUMBER(Regressions!M108),ROUND(Regressions!M108, 1), NA())</f>
        <v>#N/A</v>
      </c>
      <c r="M98" s="336" t="e">
        <f>IF(ISNUMBER(Regressions!N108),ROUND(Regressions!N108, 1), NA())</f>
        <v>#N/A</v>
      </c>
      <c r="N98" s="233" t="e">
        <f>IF(ISNUMBER(Regressions!O108),ROUND(Regressions!O108, 1), NA())</f>
        <v>#N/A</v>
      </c>
      <c r="O98" s="337" t="e">
        <f>IF(ISNUMBER(Regressions!Q108),ROUND(Regressions!Q108, 1), NA())</f>
        <v>#N/A</v>
      </c>
      <c r="P98" s="335" t="e">
        <f>IF(ISNUMBER(Regressions!R108),ROUND(Regressions!R108, 1), NA())</f>
        <v>#N/A</v>
      </c>
      <c r="Q98" s="211" t="e">
        <f>IF(ISNUMBER(Regressions!S108),ROUND(Regressions!S108, 1), NA())</f>
        <v>#N/A</v>
      </c>
      <c r="R98" s="336" t="e">
        <f>IF(ISNUMBER(Regressions!T108),ROUND(Regressions!T108, 1), NA())</f>
        <v>#N/A</v>
      </c>
      <c r="S98" s="233" t="e">
        <f>IF(ISNUMBER(Regressions!U108),ROUND(Regressions!U108, 1), NA())</f>
        <v>#N/A</v>
      </c>
    </row>
    <row xmlns:x14ac="http://schemas.microsoft.com/office/spreadsheetml/2009/9/ac" r="99" x14ac:dyDescent="0.2">
      <c r="A99" s="332" t="str">
        <f>IF(ISBLANK(Regressions!A109), " ", Regressions!A109)</f>
        <v>Tajikistan</v>
      </c>
      <c r="B99" s="333">
        <f>IF(ISBLANK(Regressions!B109), " ", Regressions!B109)</f>
        <v>2002</v>
      </c>
      <c r="C99" s="338" t="str">
        <f>IF(ISBLANK(Regressions!C109), " ", Regressions!C109)</f>
        <v>Pre-primary</v>
      </c>
      <c r="D99" s="334">
        <f>IF(ISBLANK(Regressions!D109), " ", Regressions!D109)</f>
        <v>715336</v>
      </c>
      <c r="E99" s="210" t="e">
        <f>IF(ISNUMBER(Regressions!E109),ROUND(Regressions!E109, 1), NA())</f>
        <v>#N/A</v>
      </c>
      <c r="F99" s="335" t="e">
        <f>IF(ISNUMBER(Regressions!F109),ROUND(Regressions!F109, 1), NA())</f>
        <v>#N/A</v>
      </c>
      <c r="G99" s="232" t="e">
        <f>IF(ISNUMBER(Regressions!G109),ROUND(Regressions!G109, 1), NA())</f>
        <v>#N/A</v>
      </c>
      <c r="H99" s="336" t="e">
        <f>IF(ISNUMBER(Regressions!H109),ROUND(Regressions!H109, 1), NA())</f>
        <v>#N/A</v>
      </c>
      <c r="I99" s="233" t="e">
        <f>IF(ISNUMBER(Regressions!I109),ROUND(Regressions!I109, 1), NA())</f>
        <v>#N/A</v>
      </c>
      <c r="J99" s="337" t="e">
        <f>IF(ISNUMBER(Regressions!K109),ROUND(Regressions!K109, 1), NA())</f>
        <v>#N/A</v>
      </c>
      <c r="K99" s="335" t="e">
        <f>IF(ISNUMBER(Regressions!L109),ROUND(Regressions!L109, 1), NA())</f>
        <v>#N/A</v>
      </c>
      <c r="L99" s="234" t="e">
        <f>IF(ISNUMBER(Regressions!M109),ROUND(Regressions!M109, 1), NA())</f>
        <v>#N/A</v>
      </c>
      <c r="M99" s="336" t="e">
        <f>IF(ISNUMBER(Regressions!N109),ROUND(Regressions!N109, 1), NA())</f>
        <v>#N/A</v>
      </c>
      <c r="N99" s="233" t="e">
        <f>IF(ISNUMBER(Regressions!O109),ROUND(Regressions!O109, 1), NA())</f>
        <v>#N/A</v>
      </c>
      <c r="O99" s="337" t="e">
        <f>IF(ISNUMBER(Regressions!Q109),ROUND(Regressions!Q109, 1), NA())</f>
        <v>#N/A</v>
      </c>
      <c r="P99" s="335" t="e">
        <f>IF(ISNUMBER(Regressions!R109),ROUND(Regressions!R109, 1), NA())</f>
        <v>#N/A</v>
      </c>
      <c r="Q99" s="211" t="e">
        <f>IF(ISNUMBER(Regressions!S109),ROUND(Regressions!S109, 1), NA())</f>
        <v>#N/A</v>
      </c>
      <c r="R99" s="336" t="e">
        <f>IF(ISNUMBER(Regressions!T109),ROUND(Regressions!T109, 1), NA())</f>
        <v>#N/A</v>
      </c>
      <c r="S99" s="233" t="e">
        <f>IF(ISNUMBER(Regressions!U109),ROUND(Regressions!U109, 1), NA())</f>
        <v>#N/A</v>
      </c>
    </row>
    <row xmlns:x14ac="http://schemas.microsoft.com/office/spreadsheetml/2009/9/ac" r="100" x14ac:dyDescent="0.2">
      <c r="A100" s="332" t="str">
        <f>IF(ISBLANK(Regressions!A110), " ", Regressions!A110)</f>
        <v>Tajikistan</v>
      </c>
      <c r="B100" s="333">
        <f>IF(ISBLANK(Regressions!B110), " ", Regressions!B110)</f>
        <v>2003</v>
      </c>
      <c r="C100" s="338" t="str">
        <f>IF(ISBLANK(Regressions!C110), " ", Regressions!C110)</f>
        <v>Pre-primary</v>
      </c>
      <c r="D100" s="334">
        <f>IF(ISBLANK(Regressions!D110), " ", Regressions!D110)</f>
        <v>709035</v>
      </c>
      <c r="E100" s="210" t="e">
        <f>IF(ISNUMBER(Regressions!E110),ROUND(Regressions!E110, 1), NA())</f>
        <v>#N/A</v>
      </c>
      <c r="F100" s="335" t="e">
        <f>IF(ISNUMBER(Regressions!F110),ROUND(Regressions!F110, 1), NA())</f>
        <v>#N/A</v>
      </c>
      <c r="G100" s="232" t="e">
        <f>IF(ISNUMBER(Regressions!G110),ROUND(Regressions!G110, 1), NA())</f>
        <v>#N/A</v>
      </c>
      <c r="H100" s="336" t="e">
        <f>IF(ISNUMBER(Regressions!H110),ROUND(Regressions!H110, 1), NA())</f>
        <v>#N/A</v>
      </c>
      <c r="I100" s="233" t="e">
        <f>IF(ISNUMBER(Regressions!I110),ROUND(Regressions!I110, 1), NA())</f>
        <v>#N/A</v>
      </c>
      <c r="J100" s="337" t="e">
        <f>IF(ISNUMBER(Regressions!K110),ROUND(Regressions!K110, 1), NA())</f>
        <v>#N/A</v>
      </c>
      <c r="K100" s="335" t="e">
        <f>IF(ISNUMBER(Regressions!L110),ROUND(Regressions!L110, 1), NA())</f>
        <v>#N/A</v>
      </c>
      <c r="L100" s="234" t="e">
        <f>IF(ISNUMBER(Regressions!M110),ROUND(Regressions!M110, 1), NA())</f>
        <v>#N/A</v>
      </c>
      <c r="M100" s="336" t="e">
        <f>IF(ISNUMBER(Regressions!N110),ROUND(Regressions!N110, 1), NA())</f>
        <v>#N/A</v>
      </c>
      <c r="N100" s="233" t="e">
        <f>IF(ISNUMBER(Regressions!O110),ROUND(Regressions!O110, 1), NA())</f>
        <v>#N/A</v>
      </c>
      <c r="O100" s="337" t="e">
        <f>IF(ISNUMBER(Regressions!Q110),ROUND(Regressions!Q110, 1), NA())</f>
        <v>#N/A</v>
      </c>
      <c r="P100" s="335" t="e">
        <f>IF(ISNUMBER(Regressions!R110),ROUND(Regressions!R110, 1), NA())</f>
        <v>#N/A</v>
      </c>
      <c r="Q100" s="211" t="e">
        <f>IF(ISNUMBER(Regressions!S110),ROUND(Regressions!S110, 1), NA())</f>
        <v>#N/A</v>
      </c>
      <c r="R100" s="336" t="e">
        <f>IF(ISNUMBER(Regressions!T110),ROUND(Regressions!T110, 1), NA())</f>
        <v>#N/A</v>
      </c>
      <c r="S100" s="233" t="e">
        <f>IF(ISNUMBER(Regressions!U110),ROUND(Regressions!U110, 1), NA())</f>
        <v>#N/A</v>
      </c>
    </row>
    <row xmlns:x14ac="http://schemas.microsoft.com/office/spreadsheetml/2009/9/ac" r="101" x14ac:dyDescent="0.2">
      <c r="A101" s="332" t="str">
        <f>IF(ISBLANK(Regressions!A111), " ", Regressions!A111)</f>
        <v>Tajikistan</v>
      </c>
      <c r="B101" s="333">
        <f>IF(ISBLANK(Regressions!B111), " ", Regressions!B111)</f>
        <v>2004</v>
      </c>
      <c r="C101" s="338" t="str">
        <f>IF(ISBLANK(Regressions!C111), " ", Regressions!C111)</f>
        <v>Pre-primary</v>
      </c>
      <c r="D101" s="334">
        <f>IF(ISBLANK(Regressions!D111), " ", Regressions!D111)</f>
        <v>716384</v>
      </c>
      <c r="E101" s="210" t="e">
        <f>IF(ISNUMBER(Regressions!E111),ROUND(Regressions!E111, 1), NA())</f>
        <v>#N/A</v>
      </c>
      <c r="F101" s="335" t="e">
        <f>IF(ISNUMBER(Regressions!F111),ROUND(Regressions!F111, 1), NA())</f>
        <v>#N/A</v>
      </c>
      <c r="G101" s="232" t="e">
        <f>IF(ISNUMBER(Regressions!G111),ROUND(Regressions!G111, 1), NA())</f>
        <v>#N/A</v>
      </c>
      <c r="H101" s="336" t="e">
        <f>IF(ISNUMBER(Regressions!H111),ROUND(Regressions!H111, 1), NA())</f>
        <v>#N/A</v>
      </c>
      <c r="I101" s="233" t="e">
        <f>IF(ISNUMBER(Regressions!I111),ROUND(Regressions!I111, 1), NA())</f>
        <v>#N/A</v>
      </c>
      <c r="J101" s="337" t="e">
        <f>IF(ISNUMBER(Regressions!K111),ROUND(Regressions!K111, 1), NA())</f>
        <v>#N/A</v>
      </c>
      <c r="K101" s="335" t="e">
        <f>IF(ISNUMBER(Regressions!L111),ROUND(Regressions!L111, 1), NA())</f>
        <v>#N/A</v>
      </c>
      <c r="L101" s="234" t="e">
        <f>IF(ISNUMBER(Regressions!M111),ROUND(Regressions!M111, 1), NA())</f>
        <v>#N/A</v>
      </c>
      <c r="M101" s="336" t="e">
        <f>IF(ISNUMBER(Regressions!N111),ROUND(Regressions!N111, 1), NA())</f>
        <v>#N/A</v>
      </c>
      <c r="N101" s="233" t="e">
        <f>IF(ISNUMBER(Regressions!O111),ROUND(Regressions!O111, 1), NA())</f>
        <v>#N/A</v>
      </c>
      <c r="O101" s="337" t="e">
        <f>IF(ISNUMBER(Regressions!Q111),ROUND(Regressions!Q111, 1), NA())</f>
        <v>#N/A</v>
      </c>
      <c r="P101" s="335" t="e">
        <f>IF(ISNUMBER(Regressions!R111),ROUND(Regressions!R111, 1), NA())</f>
        <v>#N/A</v>
      </c>
      <c r="Q101" s="211" t="e">
        <f>IF(ISNUMBER(Regressions!S111),ROUND(Regressions!S111, 1), NA())</f>
        <v>#N/A</v>
      </c>
      <c r="R101" s="336" t="e">
        <f>IF(ISNUMBER(Regressions!T111),ROUND(Regressions!T111, 1), NA())</f>
        <v>#N/A</v>
      </c>
      <c r="S101" s="233" t="e">
        <f>IF(ISNUMBER(Regressions!U111),ROUND(Regressions!U111, 1), NA())</f>
        <v>#N/A</v>
      </c>
    </row>
    <row xmlns:x14ac="http://schemas.microsoft.com/office/spreadsheetml/2009/9/ac" r="102" x14ac:dyDescent="0.2">
      <c r="A102" s="332" t="str">
        <f>IF(ISBLANK(Regressions!A112), " ", Regressions!A112)</f>
        <v>Tajikistan</v>
      </c>
      <c r="B102" s="333">
        <f>IF(ISBLANK(Regressions!B112), " ", Regressions!B112)</f>
        <v>2005</v>
      </c>
      <c r="C102" s="338" t="str">
        <f>IF(ISBLANK(Regressions!C112), " ", Regressions!C112)</f>
        <v>Pre-primary</v>
      </c>
      <c r="D102" s="334">
        <f>IF(ISBLANK(Regressions!D112), " ", Regressions!D112)</f>
        <v>724419</v>
      </c>
      <c r="E102" s="210" t="e">
        <f>IF(ISNUMBER(Regressions!E112),ROUND(Regressions!E112, 1), NA())</f>
        <v>#N/A</v>
      </c>
      <c r="F102" s="335" t="e">
        <f>IF(ISNUMBER(Regressions!F112),ROUND(Regressions!F112, 1), NA())</f>
        <v>#N/A</v>
      </c>
      <c r="G102" s="232" t="e">
        <f>IF(ISNUMBER(Regressions!G112),ROUND(Regressions!G112, 1), NA())</f>
        <v>#N/A</v>
      </c>
      <c r="H102" s="336" t="e">
        <f>IF(ISNUMBER(Regressions!H112),ROUND(Regressions!H112, 1), NA())</f>
        <v>#N/A</v>
      </c>
      <c r="I102" s="233" t="e">
        <f>IF(ISNUMBER(Regressions!I112),ROUND(Regressions!I112, 1), NA())</f>
        <v>#N/A</v>
      </c>
      <c r="J102" s="337" t="e">
        <f>IF(ISNUMBER(Regressions!K112),ROUND(Regressions!K112, 1), NA())</f>
        <v>#N/A</v>
      </c>
      <c r="K102" s="335" t="e">
        <f>IF(ISNUMBER(Regressions!L112),ROUND(Regressions!L112, 1), NA())</f>
        <v>#N/A</v>
      </c>
      <c r="L102" s="234" t="e">
        <f>IF(ISNUMBER(Regressions!M112),ROUND(Regressions!M112, 1), NA())</f>
        <v>#N/A</v>
      </c>
      <c r="M102" s="336" t="e">
        <f>IF(ISNUMBER(Regressions!N112),ROUND(Regressions!N112, 1), NA())</f>
        <v>#N/A</v>
      </c>
      <c r="N102" s="233" t="e">
        <f>IF(ISNUMBER(Regressions!O112),ROUND(Regressions!O112, 1), NA())</f>
        <v>#N/A</v>
      </c>
      <c r="O102" s="337" t="e">
        <f>IF(ISNUMBER(Regressions!Q112),ROUND(Regressions!Q112, 1), NA())</f>
        <v>#N/A</v>
      </c>
      <c r="P102" s="335" t="e">
        <f>IF(ISNUMBER(Regressions!R112),ROUND(Regressions!R112, 1), NA())</f>
        <v>#N/A</v>
      </c>
      <c r="Q102" s="211" t="e">
        <f>IF(ISNUMBER(Regressions!S112),ROUND(Regressions!S112, 1), NA())</f>
        <v>#N/A</v>
      </c>
      <c r="R102" s="336" t="e">
        <f>IF(ISNUMBER(Regressions!T112),ROUND(Regressions!T112, 1), NA())</f>
        <v>#N/A</v>
      </c>
      <c r="S102" s="233" t="e">
        <f>IF(ISNUMBER(Regressions!U112),ROUND(Regressions!U112, 1), NA())</f>
        <v>#N/A</v>
      </c>
    </row>
    <row xmlns:x14ac="http://schemas.microsoft.com/office/spreadsheetml/2009/9/ac" r="103" x14ac:dyDescent="0.2">
      <c r="A103" s="332" t="str">
        <f>IF(ISBLANK(Regressions!A113), " ", Regressions!A113)</f>
        <v>Tajikistan</v>
      </c>
      <c r="B103" s="333">
        <f>IF(ISBLANK(Regressions!B113), " ", Regressions!B113)</f>
        <v>2006</v>
      </c>
      <c r="C103" s="338" t="str">
        <f>IF(ISBLANK(Regressions!C113), " ", Regressions!C113)</f>
        <v>Pre-primary</v>
      </c>
      <c r="D103" s="334">
        <f>IF(ISBLANK(Regressions!D113), " ", Regressions!D113)</f>
        <v>727994</v>
      </c>
      <c r="E103" s="210" t="e">
        <f>IF(ISNUMBER(Regressions!E113),ROUND(Regressions!E113, 1), NA())</f>
        <v>#N/A</v>
      </c>
      <c r="F103" s="335" t="e">
        <f>IF(ISNUMBER(Regressions!F113),ROUND(Regressions!F113, 1), NA())</f>
        <v>#N/A</v>
      </c>
      <c r="G103" s="232" t="e">
        <f>IF(ISNUMBER(Regressions!G113),ROUND(Regressions!G113, 1), NA())</f>
        <v>#N/A</v>
      </c>
      <c r="H103" s="336" t="e">
        <f>IF(ISNUMBER(Regressions!H113),ROUND(Regressions!H113, 1), NA())</f>
        <v>#N/A</v>
      </c>
      <c r="I103" s="233" t="e">
        <f>IF(ISNUMBER(Regressions!I113),ROUND(Regressions!I113, 1), NA())</f>
        <v>#N/A</v>
      </c>
      <c r="J103" s="337" t="e">
        <f>IF(ISNUMBER(Regressions!K113),ROUND(Regressions!K113, 1), NA())</f>
        <v>#N/A</v>
      </c>
      <c r="K103" s="335" t="e">
        <f>IF(ISNUMBER(Regressions!L113),ROUND(Regressions!L113, 1), NA())</f>
        <v>#N/A</v>
      </c>
      <c r="L103" s="234" t="e">
        <f>IF(ISNUMBER(Regressions!M113),ROUND(Regressions!M113, 1), NA())</f>
        <v>#N/A</v>
      </c>
      <c r="M103" s="336" t="e">
        <f>IF(ISNUMBER(Regressions!N113),ROUND(Regressions!N113, 1), NA())</f>
        <v>#N/A</v>
      </c>
      <c r="N103" s="233" t="e">
        <f>IF(ISNUMBER(Regressions!O113),ROUND(Regressions!O113, 1), NA())</f>
        <v>#N/A</v>
      </c>
      <c r="O103" s="337" t="e">
        <f>IF(ISNUMBER(Regressions!Q113),ROUND(Regressions!Q113, 1), NA())</f>
        <v>#N/A</v>
      </c>
      <c r="P103" s="335" t="e">
        <f>IF(ISNUMBER(Regressions!R113),ROUND(Regressions!R113, 1), NA())</f>
        <v>#N/A</v>
      </c>
      <c r="Q103" s="211" t="e">
        <f>IF(ISNUMBER(Regressions!S113),ROUND(Regressions!S113, 1), NA())</f>
        <v>#N/A</v>
      </c>
      <c r="R103" s="336" t="e">
        <f>IF(ISNUMBER(Regressions!T113),ROUND(Regressions!T113, 1), NA())</f>
        <v>#N/A</v>
      </c>
      <c r="S103" s="233" t="e">
        <f>IF(ISNUMBER(Regressions!U113),ROUND(Regressions!U113, 1), NA())</f>
        <v>#N/A</v>
      </c>
    </row>
    <row xmlns:x14ac="http://schemas.microsoft.com/office/spreadsheetml/2009/9/ac" r="104" x14ac:dyDescent="0.2">
      <c r="A104" s="332" t="str">
        <f>IF(ISBLANK(Regressions!A114), " ", Regressions!A114)</f>
        <v>Tajikistan</v>
      </c>
      <c r="B104" s="333">
        <f>IF(ISBLANK(Regressions!B114), " ", Regressions!B114)</f>
        <v>2007</v>
      </c>
      <c r="C104" s="338" t="str">
        <f>IF(ISBLANK(Regressions!C114), " ", Regressions!C114)</f>
        <v>Pre-primary</v>
      </c>
      <c r="D104" s="334">
        <f>IF(ISBLANK(Regressions!D114), " ", Regressions!D114)</f>
        <v>732916</v>
      </c>
      <c r="E104" s="210" t="e">
        <f>IF(ISNUMBER(Regressions!E114),ROUND(Regressions!E114, 1), NA())</f>
        <v>#N/A</v>
      </c>
      <c r="F104" s="335" t="e">
        <f>IF(ISNUMBER(Regressions!F114),ROUND(Regressions!F114, 1), NA())</f>
        <v>#N/A</v>
      </c>
      <c r="G104" s="232" t="e">
        <f>IF(ISNUMBER(Regressions!G114),ROUND(Regressions!G114, 1), NA())</f>
        <v>#N/A</v>
      </c>
      <c r="H104" s="336" t="e">
        <f>IF(ISNUMBER(Regressions!H114),ROUND(Regressions!H114, 1), NA())</f>
        <v>#N/A</v>
      </c>
      <c r="I104" s="233" t="e">
        <f>IF(ISNUMBER(Regressions!I114),ROUND(Regressions!I114, 1), NA())</f>
        <v>#N/A</v>
      </c>
      <c r="J104" s="337" t="e">
        <f>IF(ISNUMBER(Regressions!K114),ROUND(Regressions!K114, 1), NA())</f>
        <v>#N/A</v>
      </c>
      <c r="K104" s="335" t="e">
        <f>IF(ISNUMBER(Regressions!L114),ROUND(Regressions!L114, 1), NA())</f>
        <v>#N/A</v>
      </c>
      <c r="L104" s="234" t="e">
        <f>IF(ISNUMBER(Regressions!M114),ROUND(Regressions!M114, 1), NA())</f>
        <v>#N/A</v>
      </c>
      <c r="M104" s="336" t="e">
        <f>IF(ISNUMBER(Regressions!N114),ROUND(Regressions!N114, 1), NA())</f>
        <v>#N/A</v>
      </c>
      <c r="N104" s="233" t="e">
        <f>IF(ISNUMBER(Regressions!O114),ROUND(Regressions!O114, 1), NA())</f>
        <v>#N/A</v>
      </c>
      <c r="O104" s="337" t="e">
        <f>IF(ISNUMBER(Regressions!Q114),ROUND(Regressions!Q114, 1), NA())</f>
        <v>#N/A</v>
      </c>
      <c r="P104" s="335" t="e">
        <f>IF(ISNUMBER(Regressions!R114),ROUND(Regressions!R114, 1), NA())</f>
        <v>#N/A</v>
      </c>
      <c r="Q104" s="211" t="e">
        <f>IF(ISNUMBER(Regressions!S114),ROUND(Regressions!S114, 1), NA())</f>
        <v>#N/A</v>
      </c>
      <c r="R104" s="336" t="e">
        <f>IF(ISNUMBER(Regressions!T114),ROUND(Regressions!T114, 1), NA())</f>
        <v>#N/A</v>
      </c>
      <c r="S104" s="233" t="e">
        <f>IF(ISNUMBER(Regressions!U114),ROUND(Regressions!U114, 1), NA())</f>
        <v>#N/A</v>
      </c>
    </row>
    <row xmlns:x14ac="http://schemas.microsoft.com/office/spreadsheetml/2009/9/ac" r="105" x14ac:dyDescent="0.2">
      <c r="A105" s="332" t="str">
        <f>IF(ISBLANK(Regressions!A115), " ", Regressions!A115)</f>
        <v>Tajikistan</v>
      </c>
      <c r="B105" s="333">
        <f>IF(ISBLANK(Regressions!B115), " ", Regressions!B115)</f>
        <v>2008</v>
      </c>
      <c r="C105" s="338" t="str">
        <f>IF(ISBLANK(Regressions!C115), " ", Regressions!C115)</f>
        <v>Pre-primary</v>
      </c>
      <c r="D105" s="334">
        <f>IF(ISBLANK(Regressions!D115), " ", Regressions!D115)</f>
        <v>733816</v>
      </c>
      <c r="E105" s="210" t="e">
        <f>IF(ISNUMBER(Regressions!E115),ROUND(Regressions!E115, 1), NA())</f>
        <v>#N/A</v>
      </c>
      <c r="F105" s="335" t="e">
        <f>IF(ISNUMBER(Regressions!F115),ROUND(Regressions!F115, 1), NA())</f>
        <v>#N/A</v>
      </c>
      <c r="G105" s="232" t="e">
        <f>IF(ISNUMBER(Regressions!G115),ROUND(Regressions!G115, 1), NA())</f>
        <v>#N/A</v>
      </c>
      <c r="H105" s="336" t="e">
        <f>IF(ISNUMBER(Regressions!H115),ROUND(Regressions!H115, 1), NA())</f>
        <v>#N/A</v>
      </c>
      <c r="I105" s="233" t="e">
        <f>IF(ISNUMBER(Regressions!I115),ROUND(Regressions!I115, 1), NA())</f>
        <v>#N/A</v>
      </c>
      <c r="J105" s="337" t="e">
        <f>IF(ISNUMBER(Regressions!K115),ROUND(Regressions!K115, 1), NA())</f>
        <v>#N/A</v>
      </c>
      <c r="K105" s="335" t="e">
        <f>IF(ISNUMBER(Regressions!L115),ROUND(Regressions!L115, 1), NA())</f>
        <v>#N/A</v>
      </c>
      <c r="L105" s="234" t="e">
        <f>IF(ISNUMBER(Regressions!M115),ROUND(Regressions!M115, 1), NA())</f>
        <v>#N/A</v>
      </c>
      <c r="M105" s="336" t="e">
        <f>IF(ISNUMBER(Regressions!N115),ROUND(Regressions!N115, 1), NA())</f>
        <v>#N/A</v>
      </c>
      <c r="N105" s="233" t="e">
        <f>IF(ISNUMBER(Regressions!O115),ROUND(Regressions!O115, 1), NA())</f>
        <v>#N/A</v>
      </c>
      <c r="O105" s="337" t="e">
        <f>IF(ISNUMBER(Regressions!Q115),ROUND(Regressions!Q115, 1), NA())</f>
        <v>#N/A</v>
      </c>
      <c r="P105" s="335" t="e">
        <f>IF(ISNUMBER(Regressions!R115),ROUND(Regressions!R115, 1), NA())</f>
        <v>#N/A</v>
      </c>
      <c r="Q105" s="211" t="e">
        <f>IF(ISNUMBER(Regressions!S115),ROUND(Regressions!S115, 1), NA())</f>
        <v>#N/A</v>
      </c>
      <c r="R105" s="336" t="e">
        <f>IF(ISNUMBER(Regressions!T115),ROUND(Regressions!T115, 1), NA())</f>
        <v>#N/A</v>
      </c>
      <c r="S105" s="233" t="e">
        <f>IF(ISNUMBER(Regressions!U115),ROUND(Regressions!U115, 1), NA())</f>
        <v>#N/A</v>
      </c>
    </row>
    <row xmlns:x14ac="http://schemas.microsoft.com/office/spreadsheetml/2009/9/ac" r="106" x14ac:dyDescent="0.2">
      <c r="A106" s="332" t="str">
        <f>IF(ISBLANK(Regressions!A116), " ", Regressions!A116)</f>
        <v>Tajikistan</v>
      </c>
      <c r="B106" s="333">
        <f>IF(ISBLANK(Regressions!B116), " ", Regressions!B116)</f>
        <v>2009</v>
      </c>
      <c r="C106" s="338" t="str">
        <f>IF(ISBLANK(Regressions!C116), " ", Regressions!C116)</f>
        <v>Pre-primary</v>
      </c>
      <c r="D106" s="334">
        <f>IF(ISBLANK(Regressions!D116), " ", Regressions!D116)</f>
        <v>736139</v>
      </c>
      <c r="E106" s="210" t="e">
        <f>IF(ISNUMBER(Regressions!E116),ROUND(Regressions!E116, 1), NA())</f>
        <v>#N/A</v>
      </c>
      <c r="F106" s="335" t="e">
        <f>IF(ISNUMBER(Regressions!F116),ROUND(Regressions!F116, 1), NA())</f>
        <v>#N/A</v>
      </c>
      <c r="G106" s="232" t="e">
        <f>IF(ISNUMBER(Regressions!G116),ROUND(Regressions!G116, 1), NA())</f>
        <v>#N/A</v>
      </c>
      <c r="H106" s="336" t="e">
        <f>IF(ISNUMBER(Regressions!H116),ROUND(Regressions!H116, 1), NA())</f>
        <v>#N/A</v>
      </c>
      <c r="I106" s="233" t="e">
        <f>IF(ISNUMBER(Regressions!I116),ROUND(Regressions!I116, 1), NA())</f>
        <v>#N/A</v>
      </c>
      <c r="J106" s="337" t="e">
        <f>IF(ISNUMBER(Regressions!K116),ROUND(Regressions!K116, 1), NA())</f>
        <v>#N/A</v>
      </c>
      <c r="K106" s="335" t="e">
        <f>IF(ISNUMBER(Regressions!L116),ROUND(Regressions!L116, 1), NA())</f>
        <v>#N/A</v>
      </c>
      <c r="L106" s="234" t="e">
        <f>IF(ISNUMBER(Regressions!M116),ROUND(Regressions!M116, 1), NA())</f>
        <v>#N/A</v>
      </c>
      <c r="M106" s="336" t="e">
        <f>IF(ISNUMBER(Regressions!N116),ROUND(Regressions!N116, 1), NA())</f>
        <v>#N/A</v>
      </c>
      <c r="N106" s="233" t="e">
        <f>IF(ISNUMBER(Regressions!O116),ROUND(Regressions!O116, 1), NA())</f>
        <v>#N/A</v>
      </c>
      <c r="O106" s="337" t="e">
        <f>IF(ISNUMBER(Regressions!Q116),ROUND(Regressions!Q116, 1), NA())</f>
        <v>#N/A</v>
      </c>
      <c r="P106" s="335" t="e">
        <f>IF(ISNUMBER(Regressions!R116),ROUND(Regressions!R116, 1), NA())</f>
        <v>#N/A</v>
      </c>
      <c r="Q106" s="211" t="e">
        <f>IF(ISNUMBER(Regressions!S116),ROUND(Regressions!S116, 1), NA())</f>
        <v>#N/A</v>
      </c>
      <c r="R106" s="336" t="e">
        <f>IF(ISNUMBER(Regressions!T116),ROUND(Regressions!T116, 1), NA())</f>
        <v>#N/A</v>
      </c>
      <c r="S106" s="233" t="e">
        <f>IF(ISNUMBER(Regressions!U116),ROUND(Regressions!U116, 1), NA())</f>
        <v>#N/A</v>
      </c>
    </row>
    <row xmlns:x14ac="http://schemas.microsoft.com/office/spreadsheetml/2009/9/ac" r="107" x14ac:dyDescent="0.2">
      <c r="A107" s="332" t="str">
        <f>IF(ISBLANK(Regressions!A117), " ", Regressions!A117)</f>
        <v>Tajikistan</v>
      </c>
      <c r="B107" s="333">
        <f>IF(ISBLANK(Regressions!B117), " ", Regressions!B117)</f>
        <v>2010</v>
      </c>
      <c r="C107" s="338" t="str">
        <f>IF(ISBLANK(Regressions!C117), " ", Regressions!C117)</f>
        <v>Pre-primary</v>
      </c>
      <c r="D107" s="334">
        <f>IF(ISBLANK(Regressions!D117), " ", Regressions!D117)</f>
        <v>743195</v>
      </c>
      <c r="E107" s="210" t="e">
        <f>IF(ISNUMBER(Regressions!E117),ROUND(Regressions!E117, 1), NA())</f>
        <v>#N/A</v>
      </c>
      <c r="F107" s="335" t="e">
        <f>IF(ISNUMBER(Regressions!F117),ROUND(Regressions!F117, 1), NA())</f>
        <v>#N/A</v>
      </c>
      <c r="G107" s="232" t="e">
        <f>IF(ISNUMBER(Regressions!G117),ROUND(Regressions!G117, 1), NA())</f>
        <v>#N/A</v>
      </c>
      <c r="H107" s="336" t="e">
        <f>IF(ISNUMBER(Regressions!H117),ROUND(Regressions!H117, 1), NA())</f>
        <v>#N/A</v>
      </c>
      <c r="I107" s="233" t="e">
        <f>IF(ISNUMBER(Regressions!I117),ROUND(Regressions!I117, 1), NA())</f>
        <v>#N/A</v>
      </c>
      <c r="J107" s="337" t="e">
        <f>IF(ISNUMBER(Regressions!K117),ROUND(Regressions!K117, 1), NA())</f>
        <v>#N/A</v>
      </c>
      <c r="K107" s="335" t="e">
        <f>IF(ISNUMBER(Regressions!L117),ROUND(Regressions!L117, 1), NA())</f>
        <v>#N/A</v>
      </c>
      <c r="L107" s="234" t="e">
        <f>IF(ISNUMBER(Regressions!M117),ROUND(Regressions!M117, 1), NA())</f>
        <v>#N/A</v>
      </c>
      <c r="M107" s="336" t="e">
        <f>IF(ISNUMBER(Regressions!N117),ROUND(Regressions!N117, 1), NA())</f>
        <v>#N/A</v>
      </c>
      <c r="N107" s="233" t="e">
        <f>IF(ISNUMBER(Regressions!O117),ROUND(Regressions!O117, 1), NA())</f>
        <v>#N/A</v>
      </c>
      <c r="O107" s="337" t="e">
        <f>IF(ISNUMBER(Regressions!Q117),ROUND(Regressions!Q117, 1), NA())</f>
        <v>#N/A</v>
      </c>
      <c r="P107" s="335" t="e">
        <f>IF(ISNUMBER(Regressions!R117),ROUND(Regressions!R117, 1), NA())</f>
        <v>#N/A</v>
      </c>
      <c r="Q107" s="211" t="e">
        <f>IF(ISNUMBER(Regressions!S117),ROUND(Regressions!S117, 1), NA())</f>
        <v>#N/A</v>
      </c>
      <c r="R107" s="336" t="e">
        <f>IF(ISNUMBER(Regressions!T117),ROUND(Regressions!T117, 1), NA())</f>
        <v>#N/A</v>
      </c>
      <c r="S107" s="233" t="e">
        <f>IF(ISNUMBER(Regressions!U117),ROUND(Regressions!U117, 1), NA())</f>
        <v>#N/A</v>
      </c>
    </row>
    <row xmlns:x14ac="http://schemas.microsoft.com/office/spreadsheetml/2009/9/ac" r="108" x14ac:dyDescent="0.2">
      <c r="A108" s="332" t="str">
        <f>IF(ISBLANK(Regressions!A118), " ", Regressions!A118)</f>
        <v>Tajikistan</v>
      </c>
      <c r="B108" s="333">
        <f>IF(ISBLANK(Regressions!B118), " ", Regressions!B118)</f>
        <v>2011</v>
      </c>
      <c r="C108" s="338" t="str">
        <f>IF(ISBLANK(Regressions!C118), " ", Regressions!C118)</f>
        <v>Pre-primary</v>
      </c>
      <c r="D108" s="334">
        <f>IF(ISBLANK(Regressions!D118), " ", Regressions!D118)</f>
        <v>758885</v>
      </c>
      <c r="E108" s="210" t="e">
        <f>IF(ISNUMBER(Regressions!E118),ROUND(Regressions!E118, 1), NA())</f>
        <v>#N/A</v>
      </c>
      <c r="F108" s="335" t="e">
        <f>IF(ISNUMBER(Regressions!F118),ROUND(Regressions!F118, 1), NA())</f>
        <v>#N/A</v>
      </c>
      <c r="G108" s="232" t="e">
        <f>IF(ISNUMBER(Regressions!G118),ROUND(Regressions!G118, 1), NA())</f>
        <v>#N/A</v>
      </c>
      <c r="H108" s="336" t="e">
        <f>IF(ISNUMBER(Regressions!H118),ROUND(Regressions!H118, 1), NA())</f>
        <v>#N/A</v>
      </c>
      <c r="I108" s="233" t="e">
        <f>IF(ISNUMBER(Regressions!I118),ROUND(Regressions!I118, 1), NA())</f>
        <v>#N/A</v>
      </c>
      <c r="J108" s="337" t="e">
        <f>IF(ISNUMBER(Regressions!K118),ROUND(Regressions!K118, 1), NA())</f>
        <v>#N/A</v>
      </c>
      <c r="K108" s="335" t="e">
        <f>IF(ISNUMBER(Regressions!L118),ROUND(Regressions!L118, 1), NA())</f>
        <v>#N/A</v>
      </c>
      <c r="L108" s="234" t="e">
        <f>IF(ISNUMBER(Regressions!M118),ROUND(Regressions!M118, 1), NA())</f>
        <v>#N/A</v>
      </c>
      <c r="M108" s="336" t="e">
        <f>IF(ISNUMBER(Regressions!N118),ROUND(Regressions!N118, 1), NA())</f>
        <v>#N/A</v>
      </c>
      <c r="N108" s="233" t="e">
        <f>IF(ISNUMBER(Regressions!O118),ROUND(Regressions!O118, 1), NA())</f>
        <v>#N/A</v>
      </c>
      <c r="O108" s="337" t="e">
        <f>IF(ISNUMBER(Regressions!Q118),ROUND(Regressions!Q118, 1), NA())</f>
        <v>#N/A</v>
      </c>
      <c r="P108" s="335" t="e">
        <f>IF(ISNUMBER(Regressions!R118),ROUND(Regressions!R118, 1), NA())</f>
        <v>#N/A</v>
      </c>
      <c r="Q108" s="211" t="e">
        <f>IF(ISNUMBER(Regressions!S118),ROUND(Regressions!S118, 1), NA())</f>
        <v>#N/A</v>
      </c>
      <c r="R108" s="336" t="e">
        <f>IF(ISNUMBER(Regressions!T118),ROUND(Regressions!T118, 1), NA())</f>
        <v>#N/A</v>
      </c>
      <c r="S108" s="233" t="e">
        <f>IF(ISNUMBER(Regressions!U118),ROUND(Regressions!U118, 1), NA())</f>
        <v>#N/A</v>
      </c>
    </row>
    <row xmlns:x14ac="http://schemas.microsoft.com/office/spreadsheetml/2009/9/ac" r="109" x14ac:dyDescent="0.2">
      <c r="A109" s="332" t="str">
        <f>IF(ISBLANK(Regressions!A119), " ", Regressions!A119)</f>
        <v>Tajikistan</v>
      </c>
      <c r="B109" s="333">
        <f>IF(ISBLANK(Regressions!B119), " ", Regressions!B119)</f>
        <v>2012</v>
      </c>
      <c r="C109" s="338" t="str">
        <f>IF(ISBLANK(Regressions!C119), " ", Regressions!C119)</f>
        <v>Pre-primary</v>
      </c>
      <c r="D109" s="334">
        <f>IF(ISBLANK(Regressions!D119), " ", Regressions!D119)</f>
        <v>781165</v>
      </c>
      <c r="E109" s="210" t="e">
        <f>IF(ISNUMBER(Regressions!E119),ROUND(Regressions!E119, 1), NA())</f>
        <v>#N/A</v>
      </c>
      <c r="F109" s="335" t="e">
        <f>IF(ISNUMBER(Regressions!F119),ROUND(Regressions!F119, 1), NA())</f>
        <v>#N/A</v>
      </c>
      <c r="G109" s="232" t="e">
        <f>IF(ISNUMBER(Regressions!G119),ROUND(Regressions!G119, 1), NA())</f>
        <v>#N/A</v>
      </c>
      <c r="H109" s="336" t="e">
        <f>IF(ISNUMBER(Regressions!H119),ROUND(Regressions!H119, 1), NA())</f>
        <v>#N/A</v>
      </c>
      <c r="I109" s="233" t="e">
        <f>IF(ISNUMBER(Regressions!I119),ROUND(Regressions!I119, 1), NA())</f>
        <v>#N/A</v>
      </c>
      <c r="J109" s="337" t="e">
        <f>IF(ISNUMBER(Regressions!K119),ROUND(Regressions!K119, 1), NA())</f>
        <v>#N/A</v>
      </c>
      <c r="K109" s="335" t="e">
        <f>IF(ISNUMBER(Regressions!L119),ROUND(Regressions!L119, 1), NA())</f>
        <v>#N/A</v>
      </c>
      <c r="L109" s="234" t="e">
        <f>IF(ISNUMBER(Regressions!M119),ROUND(Regressions!M119, 1), NA())</f>
        <v>#N/A</v>
      </c>
      <c r="M109" s="336" t="e">
        <f>IF(ISNUMBER(Regressions!N119),ROUND(Regressions!N119, 1), NA())</f>
        <v>#N/A</v>
      </c>
      <c r="N109" s="233" t="e">
        <f>IF(ISNUMBER(Regressions!O119),ROUND(Regressions!O119, 1), NA())</f>
        <v>#N/A</v>
      </c>
      <c r="O109" s="337" t="e">
        <f>IF(ISNUMBER(Regressions!Q119),ROUND(Regressions!Q119, 1), NA())</f>
        <v>#N/A</v>
      </c>
      <c r="P109" s="335" t="e">
        <f>IF(ISNUMBER(Regressions!R119),ROUND(Regressions!R119, 1), NA())</f>
        <v>#N/A</v>
      </c>
      <c r="Q109" s="211" t="e">
        <f>IF(ISNUMBER(Regressions!S119),ROUND(Regressions!S119, 1), NA())</f>
        <v>#N/A</v>
      </c>
      <c r="R109" s="336" t="e">
        <f>IF(ISNUMBER(Regressions!T119),ROUND(Regressions!T119, 1), NA())</f>
        <v>#N/A</v>
      </c>
      <c r="S109" s="233" t="e">
        <f>IF(ISNUMBER(Regressions!U119),ROUND(Regressions!U119, 1), NA())</f>
        <v>#N/A</v>
      </c>
    </row>
    <row xmlns:x14ac="http://schemas.microsoft.com/office/spreadsheetml/2009/9/ac" r="110" x14ac:dyDescent="0.2">
      <c r="A110" s="332" t="str">
        <f>IF(ISBLANK(Regressions!A120), " ", Regressions!A120)</f>
        <v>Tajikistan</v>
      </c>
      <c r="B110" s="333">
        <f>IF(ISBLANK(Regressions!B120), " ", Regressions!B120)</f>
        <v>2013</v>
      </c>
      <c r="C110" s="338" t="str">
        <f>IF(ISBLANK(Regressions!C120), " ", Regressions!C120)</f>
        <v>Pre-primary</v>
      </c>
      <c r="D110" s="334">
        <f>IF(ISBLANK(Regressions!D120), " ", Regressions!D120)</f>
        <v>812122</v>
      </c>
      <c r="E110" s="210" t="e">
        <f>IF(ISNUMBER(Regressions!E120),ROUND(Regressions!E120, 1), NA())</f>
        <v>#N/A</v>
      </c>
      <c r="F110" s="335" t="e">
        <f>IF(ISNUMBER(Regressions!F120),ROUND(Regressions!F120, 1), NA())</f>
        <v>#N/A</v>
      </c>
      <c r="G110" s="232" t="e">
        <f>IF(ISNUMBER(Regressions!G120),ROUND(Regressions!G120, 1), NA())</f>
        <v>#N/A</v>
      </c>
      <c r="H110" s="336" t="e">
        <f>IF(ISNUMBER(Regressions!H120),ROUND(Regressions!H120, 1), NA())</f>
        <v>#N/A</v>
      </c>
      <c r="I110" s="233" t="e">
        <f>IF(ISNUMBER(Regressions!I120),ROUND(Regressions!I120, 1), NA())</f>
        <v>#N/A</v>
      </c>
      <c r="J110" s="337" t="e">
        <f>IF(ISNUMBER(Regressions!K120),ROUND(Regressions!K120, 1), NA())</f>
        <v>#N/A</v>
      </c>
      <c r="K110" s="335" t="e">
        <f>IF(ISNUMBER(Regressions!L120),ROUND(Regressions!L120, 1), NA())</f>
        <v>#N/A</v>
      </c>
      <c r="L110" s="234" t="e">
        <f>IF(ISNUMBER(Regressions!M120),ROUND(Regressions!M120, 1), NA())</f>
        <v>#N/A</v>
      </c>
      <c r="M110" s="336" t="e">
        <f>IF(ISNUMBER(Regressions!N120),ROUND(Regressions!N120, 1), NA())</f>
        <v>#N/A</v>
      </c>
      <c r="N110" s="233" t="e">
        <f>IF(ISNUMBER(Regressions!O120),ROUND(Regressions!O120, 1), NA())</f>
        <v>#N/A</v>
      </c>
      <c r="O110" s="337" t="e">
        <f>IF(ISNUMBER(Regressions!Q120),ROUND(Regressions!Q120, 1), NA())</f>
        <v>#N/A</v>
      </c>
      <c r="P110" s="335" t="e">
        <f>IF(ISNUMBER(Regressions!R120),ROUND(Regressions!R120, 1), NA())</f>
        <v>#N/A</v>
      </c>
      <c r="Q110" s="211" t="e">
        <f>IF(ISNUMBER(Regressions!S120),ROUND(Regressions!S120, 1), NA())</f>
        <v>#N/A</v>
      </c>
      <c r="R110" s="336" t="e">
        <f>IF(ISNUMBER(Regressions!T120),ROUND(Regressions!T120, 1), NA())</f>
        <v>#N/A</v>
      </c>
      <c r="S110" s="233" t="e">
        <f>IF(ISNUMBER(Regressions!U120),ROUND(Regressions!U120, 1), NA())</f>
        <v>#N/A</v>
      </c>
    </row>
    <row xmlns:x14ac="http://schemas.microsoft.com/office/spreadsheetml/2009/9/ac" r="111" x14ac:dyDescent="0.2">
      <c r="A111" s="332" t="str">
        <f>IF(ISBLANK(Regressions!A121), " ", Regressions!A121)</f>
        <v>Tajikistan</v>
      </c>
      <c r="B111" s="333">
        <f>IF(ISBLANK(Regressions!B121), " ", Regressions!B121)</f>
        <v>2014</v>
      </c>
      <c r="C111" s="338" t="str">
        <f>IF(ISBLANK(Regressions!C121), " ", Regressions!C121)</f>
        <v>Pre-primary</v>
      </c>
      <c r="D111" s="334">
        <f>IF(ISBLANK(Regressions!D121), " ", Regressions!D121)</f>
        <v>847765</v>
      </c>
      <c r="E111" s="210" t="e">
        <f>IF(ISNUMBER(Regressions!E121),ROUND(Regressions!E121, 1), NA())</f>
        <v>#N/A</v>
      </c>
      <c r="F111" s="335" t="e">
        <f>IF(ISNUMBER(Regressions!F121),ROUND(Regressions!F121, 1), NA())</f>
        <v>#N/A</v>
      </c>
      <c r="G111" s="232" t="e">
        <f>IF(ISNUMBER(Regressions!G121),ROUND(Regressions!G121, 1), NA())</f>
        <v>#N/A</v>
      </c>
      <c r="H111" s="336" t="e">
        <f>IF(ISNUMBER(Regressions!H121),ROUND(Regressions!H121, 1), NA())</f>
        <v>#N/A</v>
      </c>
      <c r="I111" s="233" t="e">
        <f>IF(ISNUMBER(Regressions!I121),ROUND(Regressions!I121, 1), NA())</f>
        <v>#N/A</v>
      </c>
      <c r="J111" s="337" t="e">
        <f>IF(ISNUMBER(Regressions!K121),ROUND(Regressions!K121, 1), NA())</f>
        <v>#N/A</v>
      </c>
      <c r="K111" s="335" t="e">
        <f>IF(ISNUMBER(Regressions!L121),ROUND(Regressions!L121, 1), NA())</f>
        <v>#N/A</v>
      </c>
      <c r="L111" s="234" t="e">
        <f>IF(ISNUMBER(Regressions!M121),ROUND(Regressions!M121, 1), NA())</f>
        <v>#N/A</v>
      </c>
      <c r="M111" s="336" t="e">
        <f>IF(ISNUMBER(Regressions!N121),ROUND(Regressions!N121, 1), NA())</f>
        <v>#N/A</v>
      </c>
      <c r="N111" s="233" t="e">
        <f>IF(ISNUMBER(Regressions!O121),ROUND(Regressions!O121, 1), NA())</f>
        <v>#N/A</v>
      </c>
      <c r="O111" s="337" t="e">
        <f>IF(ISNUMBER(Regressions!Q121),ROUND(Regressions!Q121, 1), NA())</f>
        <v>#N/A</v>
      </c>
      <c r="P111" s="335" t="e">
        <f>IF(ISNUMBER(Regressions!R121),ROUND(Regressions!R121, 1), NA())</f>
        <v>#N/A</v>
      </c>
      <c r="Q111" s="211" t="e">
        <f>IF(ISNUMBER(Regressions!S121),ROUND(Regressions!S121, 1), NA())</f>
        <v>#N/A</v>
      </c>
      <c r="R111" s="336" t="e">
        <f>IF(ISNUMBER(Regressions!T121),ROUND(Regressions!T121, 1), NA())</f>
        <v>#N/A</v>
      </c>
      <c r="S111" s="233" t="e">
        <f>IF(ISNUMBER(Regressions!U121),ROUND(Regressions!U121, 1), NA())</f>
        <v>#N/A</v>
      </c>
    </row>
    <row xmlns:x14ac="http://schemas.microsoft.com/office/spreadsheetml/2009/9/ac" r="112" x14ac:dyDescent="0.2">
      <c r="A112" s="332" t="str">
        <f>IF(ISBLANK(Regressions!A122), " ", Regressions!A122)</f>
        <v>Tajikistan</v>
      </c>
      <c r="B112" s="333">
        <f>IF(ISBLANK(Regressions!B122), " ", Regressions!B122)</f>
        <v>2015</v>
      </c>
      <c r="C112" s="338" t="str">
        <f>IF(ISBLANK(Regressions!C122), " ", Regressions!C122)</f>
        <v>Pre-primary</v>
      </c>
      <c r="D112" s="334">
        <f>IF(ISBLANK(Regressions!D122), " ", Regressions!D122)</f>
        <v>883653</v>
      </c>
      <c r="E112" s="210" t="e">
        <f>IF(ISNUMBER(Regressions!E122),ROUND(Regressions!E122, 1), NA())</f>
        <v>#N/A</v>
      </c>
      <c r="F112" s="335" t="e">
        <f>IF(ISNUMBER(Regressions!F122),ROUND(Regressions!F122, 1), NA())</f>
        <v>#N/A</v>
      </c>
      <c r="G112" s="232" t="e">
        <f>IF(ISNUMBER(Regressions!G122),ROUND(Regressions!G122, 1), NA())</f>
        <v>#N/A</v>
      </c>
      <c r="H112" s="336" t="e">
        <f>IF(ISNUMBER(Regressions!H122),ROUND(Regressions!H122, 1), NA())</f>
        <v>#N/A</v>
      </c>
      <c r="I112" s="233" t="e">
        <f>IF(ISNUMBER(Regressions!I122),ROUND(Regressions!I122, 1), NA())</f>
        <v>#N/A</v>
      </c>
      <c r="J112" s="337" t="e">
        <f>IF(ISNUMBER(Regressions!K122),ROUND(Regressions!K122, 1), NA())</f>
        <v>#N/A</v>
      </c>
      <c r="K112" s="335" t="e">
        <f>IF(ISNUMBER(Regressions!L122),ROUND(Regressions!L122, 1), NA())</f>
        <v>#N/A</v>
      </c>
      <c r="L112" s="234" t="e">
        <f>IF(ISNUMBER(Regressions!M122),ROUND(Regressions!M122, 1), NA())</f>
        <v>#N/A</v>
      </c>
      <c r="M112" s="336" t="e">
        <f>IF(ISNUMBER(Regressions!N122),ROUND(Regressions!N122, 1), NA())</f>
        <v>#N/A</v>
      </c>
      <c r="N112" s="233" t="e">
        <f>IF(ISNUMBER(Regressions!O122),ROUND(Regressions!O122, 1), NA())</f>
        <v>#N/A</v>
      </c>
      <c r="O112" s="337" t="e">
        <f>IF(ISNUMBER(Regressions!Q122),ROUND(Regressions!Q122, 1), NA())</f>
        <v>#N/A</v>
      </c>
      <c r="P112" s="335" t="e">
        <f>IF(ISNUMBER(Regressions!R122),ROUND(Regressions!R122, 1), NA())</f>
        <v>#N/A</v>
      </c>
      <c r="Q112" s="211" t="e">
        <f>IF(ISNUMBER(Regressions!S122),ROUND(Regressions!S122, 1), NA())</f>
        <v>#N/A</v>
      </c>
      <c r="R112" s="336" t="e">
        <f>IF(ISNUMBER(Regressions!T122),ROUND(Regressions!T122, 1), NA())</f>
        <v>#N/A</v>
      </c>
      <c r="S112" s="233" t="e">
        <f>IF(ISNUMBER(Regressions!U122),ROUND(Regressions!U122, 1), NA())</f>
        <v>#N/A</v>
      </c>
    </row>
    <row xmlns:x14ac="http://schemas.microsoft.com/office/spreadsheetml/2009/9/ac" r="113" x14ac:dyDescent="0.2">
      <c r="A113" s="332" t="str">
        <f>IF(ISBLANK(Regressions!A123), " ", Regressions!A123)</f>
        <v>Tajikistan</v>
      </c>
      <c r="B113" s="333">
        <f>IF(ISBLANK(Regressions!B123), " ", Regressions!B123)</f>
        <v>2016</v>
      </c>
      <c r="C113" s="338" t="str">
        <f>IF(ISBLANK(Regressions!C123), " ", Regressions!C123)</f>
        <v>Pre-primary</v>
      </c>
      <c r="D113" s="334">
        <f>IF(ISBLANK(Regressions!D123), " ", Regressions!D123)</f>
        <v>915093</v>
      </c>
      <c r="E113" s="210" t="e">
        <f>IF(ISNUMBER(Regressions!E123),ROUND(Regressions!E123, 1), NA())</f>
        <v>#N/A</v>
      </c>
      <c r="F113" s="335" t="e">
        <f>IF(ISNUMBER(Regressions!F123),ROUND(Regressions!F123, 1), NA())</f>
        <v>#N/A</v>
      </c>
      <c r="G113" s="232" t="e">
        <f>IF(ISNUMBER(Regressions!G123),ROUND(Regressions!G123, 1), NA())</f>
        <v>#N/A</v>
      </c>
      <c r="H113" s="336" t="e">
        <f>IF(ISNUMBER(Regressions!H123),ROUND(Regressions!H123, 1), NA())</f>
        <v>#N/A</v>
      </c>
      <c r="I113" s="233" t="e">
        <f>IF(ISNUMBER(Regressions!I123),ROUND(Regressions!I123, 1), NA())</f>
        <v>#N/A</v>
      </c>
      <c r="J113" s="337" t="e">
        <f>IF(ISNUMBER(Regressions!K123),ROUND(Regressions!K123, 1), NA())</f>
        <v>#N/A</v>
      </c>
      <c r="K113" s="335" t="e">
        <f>IF(ISNUMBER(Regressions!L123),ROUND(Regressions!L123, 1), NA())</f>
        <v>#N/A</v>
      </c>
      <c r="L113" s="234" t="e">
        <f>IF(ISNUMBER(Regressions!M123),ROUND(Regressions!M123, 1), NA())</f>
        <v>#N/A</v>
      </c>
      <c r="M113" s="336" t="e">
        <f>IF(ISNUMBER(Regressions!N123),ROUND(Regressions!N123, 1), NA())</f>
        <v>#N/A</v>
      </c>
      <c r="N113" s="233" t="e">
        <f>IF(ISNUMBER(Regressions!O123),ROUND(Regressions!O123, 1), NA())</f>
        <v>#N/A</v>
      </c>
      <c r="O113" s="337" t="e">
        <f>IF(ISNUMBER(Regressions!Q123),ROUND(Regressions!Q123, 1), NA())</f>
        <v>#N/A</v>
      </c>
      <c r="P113" s="335" t="e">
        <f>IF(ISNUMBER(Regressions!R123),ROUND(Regressions!R123, 1), NA())</f>
        <v>#N/A</v>
      </c>
      <c r="Q113" s="211" t="e">
        <f>IF(ISNUMBER(Regressions!S123),ROUND(Regressions!S123, 1), NA())</f>
        <v>#N/A</v>
      </c>
      <c r="R113" s="336" t="e">
        <f>IF(ISNUMBER(Regressions!T123),ROUND(Regressions!T123, 1), NA())</f>
        <v>#N/A</v>
      </c>
      <c r="S113" s="233" t="e">
        <f>IF(ISNUMBER(Regressions!U123),ROUND(Regressions!U123, 1), NA())</f>
        <v>#N/A</v>
      </c>
    </row>
    <row xmlns:x14ac="http://schemas.microsoft.com/office/spreadsheetml/2009/9/ac" r="114" x14ac:dyDescent="0.2">
      <c r="A114" s="332" t="str">
        <f>IF(ISBLANK(Regressions!A124), " ", Regressions!A124)</f>
        <v>Tajikistan</v>
      </c>
      <c r="B114" s="333">
        <f>IF(ISBLANK(Regressions!B124), " ", Regressions!B124)</f>
        <v>2017</v>
      </c>
      <c r="C114" s="338" t="str">
        <f>IF(ISBLANK(Regressions!C124), " ", Regressions!C124)</f>
        <v>Pre-primary</v>
      </c>
      <c r="D114" s="334">
        <f>IF(ISBLANK(Regressions!D124), " ", Regressions!D124)</f>
        <v>942973</v>
      </c>
      <c r="E114" s="210" t="e">
        <f>IF(ISNUMBER(Regressions!E124),ROUND(Regressions!E124, 1), NA())</f>
        <v>#N/A</v>
      </c>
      <c r="F114" s="335" t="e">
        <f>IF(ISNUMBER(Regressions!F124),ROUND(Regressions!F124, 1), NA())</f>
        <v>#N/A</v>
      </c>
      <c r="G114" s="232" t="e">
        <f>IF(ISNUMBER(Regressions!G124),ROUND(Regressions!G124, 1), NA())</f>
        <v>#N/A</v>
      </c>
      <c r="H114" s="336" t="e">
        <f>IF(ISNUMBER(Regressions!H124),ROUND(Regressions!H124, 1), NA())</f>
        <v>#N/A</v>
      </c>
      <c r="I114" s="233" t="e">
        <f>IF(ISNUMBER(Regressions!I124),ROUND(Regressions!I124, 1), NA())</f>
        <v>#N/A</v>
      </c>
      <c r="J114" s="337" t="e">
        <f>IF(ISNUMBER(Regressions!K124),ROUND(Regressions!K124, 1), NA())</f>
        <v>#N/A</v>
      </c>
      <c r="K114" s="335" t="e">
        <f>IF(ISNUMBER(Regressions!L124),ROUND(Regressions!L124, 1), NA())</f>
        <v>#N/A</v>
      </c>
      <c r="L114" s="234" t="e">
        <f>IF(ISNUMBER(Regressions!M124),ROUND(Regressions!M124, 1), NA())</f>
        <v>#N/A</v>
      </c>
      <c r="M114" s="336" t="e">
        <f>IF(ISNUMBER(Regressions!N124),ROUND(Regressions!N124, 1), NA())</f>
        <v>#N/A</v>
      </c>
      <c r="N114" s="233" t="e">
        <f>IF(ISNUMBER(Regressions!O124),ROUND(Regressions!O124, 1), NA())</f>
        <v>#N/A</v>
      </c>
      <c r="O114" s="337" t="e">
        <f>IF(ISNUMBER(Regressions!Q124),ROUND(Regressions!Q124, 1), NA())</f>
        <v>#N/A</v>
      </c>
      <c r="P114" s="335" t="e">
        <f>IF(ISNUMBER(Regressions!R124),ROUND(Regressions!R124, 1), NA())</f>
        <v>#N/A</v>
      </c>
      <c r="Q114" s="211" t="e">
        <f>IF(ISNUMBER(Regressions!S124),ROUND(Regressions!S124, 1), NA())</f>
        <v>#N/A</v>
      </c>
      <c r="R114" s="336" t="e">
        <f>IF(ISNUMBER(Regressions!T124),ROUND(Regressions!T124, 1), NA())</f>
        <v>#N/A</v>
      </c>
      <c r="S114" s="233" t="e">
        <f>IF(ISNUMBER(Regressions!U124),ROUND(Regressions!U124, 1), NA())</f>
        <v>#N/A</v>
      </c>
    </row>
    <row xmlns:x14ac="http://schemas.microsoft.com/office/spreadsheetml/2009/9/ac" r="115" x14ac:dyDescent="0.2">
      <c r="A115" s="332" t="str">
        <f>IF(ISBLANK(Regressions!A125), " ", Regressions!A125)</f>
        <v>Tajikistan</v>
      </c>
      <c r="B115" s="333">
        <f>IF(ISBLANK(Regressions!B125), " ", Regressions!B125)</f>
        <v>2018</v>
      </c>
      <c r="C115" s="338" t="str">
        <f>IF(ISBLANK(Regressions!C125), " ", Regressions!C125)</f>
        <v>Pre-primary</v>
      </c>
      <c r="D115" s="334">
        <f>IF(ISBLANK(Regressions!D125), " ", Regressions!D125)</f>
        <v>968278</v>
      </c>
      <c r="E115" s="210" t="e">
        <f>IF(ISNUMBER(Regressions!E125),ROUND(Regressions!E125, 1), NA())</f>
        <v>#N/A</v>
      </c>
      <c r="F115" s="335" t="e">
        <f>IF(ISNUMBER(Regressions!F125),ROUND(Regressions!F125, 1), NA())</f>
        <v>#N/A</v>
      </c>
      <c r="G115" s="232" t="e">
        <f>IF(ISNUMBER(Regressions!G125),ROUND(Regressions!G125, 1), NA())</f>
        <v>#N/A</v>
      </c>
      <c r="H115" s="336" t="e">
        <f>IF(ISNUMBER(Regressions!H125),ROUND(Regressions!H125, 1), NA())</f>
        <v>#N/A</v>
      </c>
      <c r="I115" s="233" t="e">
        <f>IF(ISNUMBER(Regressions!I125),ROUND(Regressions!I125, 1), NA())</f>
        <v>#N/A</v>
      </c>
      <c r="J115" s="337" t="e">
        <f>IF(ISNUMBER(Regressions!K125),ROUND(Regressions!K125, 1), NA())</f>
        <v>#N/A</v>
      </c>
      <c r="K115" s="335" t="e">
        <f>IF(ISNUMBER(Regressions!L125),ROUND(Regressions!L125, 1), NA())</f>
        <v>#N/A</v>
      </c>
      <c r="L115" s="234" t="e">
        <f>IF(ISNUMBER(Regressions!M125),ROUND(Regressions!M125, 1), NA())</f>
        <v>#N/A</v>
      </c>
      <c r="M115" s="336" t="e">
        <f>IF(ISNUMBER(Regressions!N125),ROUND(Regressions!N125, 1), NA())</f>
        <v>#N/A</v>
      </c>
      <c r="N115" s="233" t="e">
        <f>IF(ISNUMBER(Regressions!O125),ROUND(Regressions!O125, 1), NA())</f>
        <v>#N/A</v>
      </c>
      <c r="O115" s="337" t="e">
        <f>IF(ISNUMBER(Regressions!Q125),ROUND(Regressions!Q125, 1), NA())</f>
        <v>#N/A</v>
      </c>
      <c r="P115" s="335" t="e">
        <f>IF(ISNUMBER(Regressions!R125),ROUND(Regressions!R125, 1), NA())</f>
        <v>#N/A</v>
      </c>
      <c r="Q115" s="211" t="e">
        <f>IF(ISNUMBER(Regressions!S125),ROUND(Regressions!S125, 1), NA())</f>
        <v>#N/A</v>
      </c>
      <c r="R115" s="336" t="e">
        <f>IF(ISNUMBER(Regressions!T125),ROUND(Regressions!T125, 1), NA())</f>
        <v>#N/A</v>
      </c>
      <c r="S115" s="233" t="e">
        <f>IF(ISNUMBER(Regressions!U125),ROUND(Regressions!U125, 1), NA())</f>
        <v>#N/A</v>
      </c>
    </row>
    <row xmlns:x14ac="http://schemas.microsoft.com/office/spreadsheetml/2009/9/ac" r="116" x14ac:dyDescent="0.2">
      <c r="A116" s="332" t="str">
        <f>IF(ISBLANK(Regressions!A126), " ", Regressions!A126)</f>
        <v>Tajikistan</v>
      </c>
      <c r="B116" s="333">
        <f>IF(ISBLANK(Regressions!B126), " ", Regressions!B126)</f>
        <v>2019</v>
      </c>
      <c r="C116" s="338" t="str">
        <f>IF(ISBLANK(Regressions!C126), " ", Regressions!C126)</f>
        <v>Pre-primary</v>
      </c>
      <c r="D116" s="334">
        <f>IF(ISBLANK(Regressions!D126), " ", Regressions!D126)</f>
        <v>991295</v>
      </c>
      <c r="E116" s="210" t="e">
        <f>IF(ISNUMBER(Regressions!E126),ROUND(Regressions!E126, 1), NA())</f>
        <v>#N/A</v>
      </c>
      <c r="F116" s="335" t="e">
        <f>IF(ISNUMBER(Regressions!F126),ROUND(Regressions!F126, 1), NA())</f>
        <v>#N/A</v>
      </c>
      <c r="G116" s="232" t="e">
        <f>IF(ISNUMBER(Regressions!G126),ROUND(Regressions!G126, 1), NA())</f>
        <v>#N/A</v>
      </c>
      <c r="H116" s="336" t="e">
        <f>IF(ISNUMBER(Regressions!H126),ROUND(Regressions!H126, 1), NA())</f>
        <v>#N/A</v>
      </c>
      <c r="I116" s="233" t="e">
        <f>IF(ISNUMBER(Regressions!I126),ROUND(Regressions!I126, 1), NA())</f>
        <v>#N/A</v>
      </c>
      <c r="J116" s="337" t="e">
        <f>IF(ISNUMBER(Regressions!K126),ROUND(Regressions!K126, 1), NA())</f>
        <v>#N/A</v>
      </c>
      <c r="K116" s="335" t="e">
        <f>IF(ISNUMBER(Regressions!L126),ROUND(Regressions!L126, 1), NA())</f>
        <v>#N/A</v>
      </c>
      <c r="L116" s="234" t="e">
        <f>IF(ISNUMBER(Regressions!M126),ROUND(Regressions!M126, 1), NA())</f>
        <v>#N/A</v>
      </c>
      <c r="M116" s="336" t="e">
        <f>IF(ISNUMBER(Regressions!N126),ROUND(Regressions!N126, 1), NA())</f>
        <v>#N/A</v>
      </c>
      <c r="N116" s="233" t="e">
        <f>IF(ISNUMBER(Regressions!O126),ROUND(Regressions!O126, 1), NA())</f>
        <v>#N/A</v>
      </c>
      <c r="O116" s="337" t="e">
        <f>IF(ISNUMBER(Regressions!Q126),ROUND(Regressions!Q126, 1), NA())</f>
        <v>#N/A</v>
      </c>
      <c r="P116" s="335" t="e">
        <f>IF(ISNUMBER(Regressions!R126),ROUND(Regressions!R126, 1), NA())</f>
        <v>#N/A</v>
      </c>
      <c r="Q116" s="211" t="e">
        <f>IF(ISNUMBER(Regressions!S126),ROUND(Regressions!S126, 1), NA())</f>
        <v>#N/A</v>
      </c>
      <c r="R116" s="336" t="e">
        <f>IF(ISNUMBER(Regressions!T126),ROUND(Regressions!T126, 1), NA())</f>
        <v>#N/A</v>
      </c>
      <c r="S116" s="233" t="e">
        <f>IF(ISNUMBER(Regressions!U126),ROUND(Regressions!U126, 1), NA())</f>
        <v>#N/A</v>
      </c>
    </row>
    <row xmlns:x14ac="http://schemas.microsoft.com/office/spreadsheetml/2009/9/ac" r="117" x14ac:dyDescent="0.2">
      <c r="A117" s="332" t="str">
        <f>IF(ISBLANK(Regressions!A127), " ", Regressions!A127)</f>
        <v>Tajikistan</v>
      </c>
      <c r="B117" s="333">
        <f>IF(ISBLANK(Regressions!B127), " ", Regressions!B127)</f>
        <v>2020</v>
      </c>
      <c r="C117" s="338" t="str">
        <f>IF(ISBLANK(Regressions!C127), " ", Regressions!C127)</f>
        <v>Pre-primary</v>
      </c>
      <c r="D117" s="334">
        <f>IF(ISBLANK(Regressions!D127), " ", Regressions!D127)</f>
        <v>1007454</v>
      </c>
      <c r="E117" s="210" t="e">
        <f>IF(ISNUMBER(Regressions!E127),ROUND(Regressions!E127, 1), NA())</f>
        <v>#N/A</v>
      </c>
      <c r="F117" s="335" t="e">
        <f>IF(ISNUMBER(Regressions!F127),ROUND(Regressions!F127, 1), NA())</f>
        <v>#N/A</v>
      </c>
      <c r="G117" s="232" t="e">
        <f>IF(ISNUMBER(Regressions!G127),ROUND(Regressions!G127, 1), NA())</f>
        <v>#N/A</v>
      </c>
      <c r="H117" s="336" t="e">
        <f>IF(ISNUMBER(Regressions!H127),ROUND(Regressions!H127, 1), NA())</f>
        <v>#N/A</v>
      </c>
      <c r="I117" s="233" t="e">
        <f>IF(ISNUMBER(Regressions!I127),ROUND(Regressions!I127, 1), NA())</f>
        <v>#N/A</v>
      </c>
      <c r="J117" s="337" t="e">
        <f>IF(ISNUMBER(Regressions!K127),ROUND(Regressions!K127, 1), NA())</f>
        <v>#N/A</v>
      </c>
      <c r="K117" s="335" t="e">
        <f>IF(ISNUMBER(Regressions!L127),ROUND(Regressions!L127, 1), NA())</f>
        <v>#N/A</v>
      </c>
      <c r="L117" s="234" t="e">
        <f>IF(ISNUMBER(Regressions!M127),ROUND(Regressions!M127, 1), NA())</f>
        <v>#N/A</v>
      </c>
      <c r="M117" s="336" t="e">
        <f>IF(ISNUMBER(Regressions!N127),ROUND(Regressions!N127, 1), NA())</f>
        <v>#N/A</v>
      </c>
      <c r="N117" s="233" t="e">
        <f>IF(ISNUMBER(Regressions!O127),ROUND(Regressions!O127, 1), NA())</f>
        <v>#N/A</v>
      </c>
      <c r="O117" s="337" t="e">
        <f>IF(ISNUMBER(Regressions!Q127),ROUND(Regressions!Q127, 1), NA())</f>
        <v>#N/A</v>
      </c>
      <c r="P117" s="335" t="e">
        <f>IF(ISNUMBER(Regressions!R127),ROUND(Regressions!R127, 1), NA())</f>
        <v>#N/A</v>
      </c>
      <c r="Q117" s="211" t="e">
        <f>IF(ISNUMBER(Regressions!S127),ROUND(Regressions!S127, 1), NA())</f>
        <v>#N/A</v>
      </c>
      <c r="R117" s="336" t="e">
        <f>IF(ISNUMBER(Regressions!T127),ROUND(Regressions!T127, 1), NA())</f>
        <v>#N/A</v>
      </c>
      <c r="S117" s="233" t="e">
        <f>IF(ISNUMBER(Regressions!U127),ROUND(Regressions!U127, 1), NA())</f>
        <v>#N/A</v>
      </c>
    </row>
    <row xmlns:x14ac="http://schemas.microsoft.com/office/spreadsheetml/2009/9/ac" r="118" x14ac:dyDescent="0.2">
      <c r="A118" s="382" t="str">
        <f>IF(ISBLANK(Regressions!A128), " ", Regressions!A128)</f>
        <v>Tajikistan</v>
      </c>
      <c r="B118" s="383">
        <f>IF(ISBLANK(Regressions!B128), " ", Regressions!B128)</f>
        <v>2021</v>
      </c>
      <c r="C118" s="384" t="str">
        <f>IF(ISBLANK(Regressions!C128), " ", Regressions!C128)</f>
        <v>Pre-primary</v>
      </c>
      <c r="D118" s="385">
        <f>IF(ISBLANK(Regressions!D128), " ", Regressions!D128)</f>
        <v>1011705</v>
      </c>
      <c r="E118" s="388" t="e">
        <f>IF(ISNUMBER(Regressions!E128),ROUND(Regressions!E128, 1), NA())</f>
        <v>#N/A</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t="e">
        <f>IF(ISNUMBER(Regressions!K128),ROUND(Regressions!K128, 1), NA())</f>
        <v>#N/A</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32" t="str">
        <f>IF(ISBLANK(Regressions!A129), " ", Regressions!A129)</f>
        <v>Tajikistan</v>
      </c>
      <c r="B119" s="333">
        <f>IF(ISBLANK(Regressions!B129), " ", Regressions!B129)</f>
        <v>2022</v>
      </c>
      <c r="C119" s="338" t="str">
        <f>IF(ISBLANK(Regressions!C129), " ", Regressions!C129)</f>
        <v>Pre-primary</v>
      </c>
      <c r="D119" s="334">
        <f>IF(ISBLANK(Regressions!D129), " ", Regressions!D129)</f>
        <v>1012933</v>
      </c>
      <c r="E119" s="210" t="e">
        <f>IF(ISNUMBER(Regressions!E129),ROUND(Regressions!E129, 1), NA())</f>
        <v>#N/A</v>
      </c>
      <c r="F119" s="335" t="e">
        <f>IF(ISNUMBER(Regressions!F129),ROUND(Regressions!F129, 1), NA())</f>
        <v>#N/A</v>
      </c>
      <c r="G119" s="232" t="e">
        <f>IF(ISNUMBER(Regressions!G129),ROUND(Regressions!G129, 1), NA())</f>
        <v>#N/A</v>
      </c>
      <c r="H119" s="336" t="e">
        <f>IF(ISNUMBER(Regressions!H129),ROUND(Regressions!H129, 1), NA())</f>
        <v>#N/A</v>
      </c>
      <c r="I119" s="233" t="e">
        <f>IF(ISNUMBER(Regressions!I129),ROUND(Regressions!I129, 1), NA())</f>
        <v>#N/A</v>
      </c>
      <c r="J119" s="337" t="e">
        <f>IF(ISNUMBER(Regressions!K129),ROUND(Regressions!K129, 1), NA())</f>
        <v>#N/A</v>
      </c>
      <c r="K119" s="335" t="e">
        <f>IF(ISNUMBER(Regressions!L129),ROUND(Regressions!L129, 1), NA())</f>
        <v>#N/A</v>
      </c>
      <c r="L119" s="234" t="e">
        <f>IF(ISNUMBER(Regressions!M129),ROUND(Regressions!M129, 1), NA())</f>
        <v>#N/A</v>
      </c>
      <c r="M119" s="336" t="e">
        <f>IF(ISNUMBER(Regressions!N129),ROUND(Regressions!N129, 1), NA())</f>
        <v>#N/A</v>
      </c>
      <c r="N119" s="233" t="e">
        <f>IF(ISNUMBER(Regressions!O129),ROUND(Regressions!O129, 1), NA())</f>
        <v>#N/A</v>
      </c>
      <c r="O119" s="337" t="e">
        <f>IF(ISNUMBER(Regressions!Q129),ROUND(Regressions!Q129, 1), NA())</f>
        <v>#N/A</v>
      </c>
      <c r="P119" s="335" t="e">
        <f>IF(ISNUMBER(Regressions!R129),ROUND(Regressions!R129, 1), NA())</f>
        <v>#N/A</v>
      </c>
      <c r="Q119" s="211" t="e">
        <f>IF(ISNUMBER(Regressions!S129),ROUND(Regressions!S129, 1), NA())</f>
        <v>#N/A</v>
      </c>
      <c r="R119" s="336" t="e">
        <f>IF(ISNUMBER(Regressions!T129),ROUND(Regressions!T129, 1), NA())</f>
        <v>#N/A</v>
      </c>
      <c r="S119" s="233" t="e">
        <f>IF(ISNUMBER(Regressions!U129),ROUND(Regressions!U129, 1), NA())</f>
        <v>#N/A</v>
      </c>
    </row>
    <row xmlns:x14ac="http://schemas.microsoft.com/office/spreadsheetml/2009/9/ac" r="120" x14ac:dyDescent="0.2">
      <c r="A120" s="339" t="str">
        <f>IF(ISBLANK(Regressions!A130), " ", Regressions!A130)</f>
        <v>Tajikistan</v>
      </c>
      <c r="B120" s="340">
        <f>IF(ISBLANK(Regressions!B130), " ", Regressions!B130)</f>
        <v>2023</v>
      </c>
      <c r="C120" s="341" t="str">
        <f>IF(ISBLANK(Regressions!C130), " ", Regressions!C130)</f>
        <v>Pre-primary</v>
      </c>
      <c r="D120" s="342">
        <f>IF(ISBLANK(Regressions!D130), " ", Regressions!D130)</f>
        <v>1014482</v>
      </c>
      <c r="E120" s="343" t="e">
        <f>IF(ISNUMBER(Regressions!E130),ROUND(Regressions!E130, 1), NA())</f>
        <v>#N/A</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Tajikistan</v>
      </c>
      <c r="B121" s="333">
        <f>IF(ISBLANK(Regressions!B131), " ", Regressions!B131)</f>
        <v>2024</v>
      </c>
      <c r="C121" s="338" t="str">
        <f>IF(ISBLANK(Regressions!C131), " ", Regressions!C131)</f>
        <v>Pre-primary</v>
      </c>
      <c r="D121" s="334" t="str">
        <f>IF(ISBLANK(Regressions!D131), " ", Regressions!D131)</f>
        <v> </v>
      </c>
      <c r="E121" s="210" t="e">
        <f>IF(ISNUMBER(Regressions!E131),ROUND(Regressions!E131, 1), NA())</f>
        <v>#N/A</v>
      </c>
      <c r="F121" s="335" t="e">
        <f>IF(ISNUMBER(Regressions!F131),ROUND(Regressions!F131, 1), NA())</f>
        <v>#N/A</v>
      </c>
      <c r="G121" s="232" t="e">
        <f>IF(ISNUMBER(Regressions!G131),ROUND(Regressions!G131, 1), NA())</f>
        <v>#N/A</v>
      </c>
      <c r="H121" s="336" t="e">
        <f>IF(ISNUMBER(Regressions!H131),ROUND(Regressions!H131, 1), NA())</f>
        <v>#N/A</v>
      </c>
      <c r="I121" s="233" t="e">
        <f>IF(ISNUMBER(Regressions!I131),ROUND(Regressions!I131, 1), NA())</f>
        <v>#N/A</v>
      </c>
      <c r="J121" s="337" t="e">
        <f>IF(ISNUMBER(Regressions!K131),ROUND(Regressions!K131, 1), NA())</f>
        <v>#N/A</v>
      </c>
      <c r="K121" s="335" t="e">
        <f>IF(ISNUMBER(Regressions!L131),ROUND(Regressions!L131, 1), NA())</f>
        <v>#N/A</v>
      </c>
      <c r="L121" s="234" t="e">
        <f>IF(ISNUMBER(Regressions!M131),ROUND(Regressions!M131, 1), NA())</f>
        <v>#N/A</v>
      </c>
      <c r="M121" s="336" t="e">
        <f>IF(ISNUMBER(Regressions!N131),ROUND(Regressions!N131, 1), NA())</f>
        <v>#N/A</v>
      </c>
      <c r="N121" s="233" t="e">
        <f>IF(ISNUMBER(Regressions!O131),ROUND(Regressions!O131, 1), NA())</f>
        <v>#N/A</v>
      </c>
      <c r="O121" s="337" t="e">
        <f>IF(ISNUMBER(Regressions!Q131),ROUND(Regressions!Q131, 1), NA())</f>
        <v>#N/A</v>
      </c>
      <c r="P121" s="335" t="e">
        <f>IF(ISNUMBER(Regressions!R131),ROUND(Regressions!R131, 1), NA())</f>
        <v>#N/A</v>
      </c>
      <c r="Q121" s="211" t="e">
        <f>IF(ISNUMBER(Regressions!S131),ROUND(Regressions!S131, 1), NA())</f>
        <v>#N/A</v>
      </c>
      <c r="R121" s="336" t="e">
        <f>IF(ISNUMBER(Regressions!T131),ROUND(Regressions!T131, 1), NA())</f>
        <v>#N/A</v>
      </c>
      <c r="S121" s="233" t="e">
        <f>IF(ISNUMBER(Regressions!U131),ROUND(Regressions!U131, 1), NA())</f>
        <v>#N/A</v>
      </c>
    </row>
    <row xmlns:x14ac="http://schemas.microsoft.com/office/spreadsheetml/2009/9/ac" r="122" hidden="true" x14ac:dyDescent="0.2">
      <c r="A122" s="332" t="str">
        <f>IF(ISBLANK(Regressions!A132), " ", Regressions!A132)</f>
        <v>Tajikistan</v>
      </c>
      <c r="B122" s="333">
        <f>IF(ISBLANK(Regressions!B132), " ", Regressions!B132)</f>
        <v>2025</v>
      </c>
      <c r="C122" s="338" t="str">
        <f>IF(ISBLANK(Regressions!C132), " ", Regressions!C132)</f>
        <v>Pre-primary</v>
      </c>
      <c r="D122" s="334" t="str">
        <f>IF(ISBLANK(Regressions!D132), " ", Regressions!D132)</f>
        <v> </v>
      </c>
      <c r="E122" s="210" t="e">
        <f>IF(ISNUMBER(Regressions!E132),ROUND(Regressions!E132, 1), NA())</f>
        <v>#N/A</v>
      </c>
      <c r="F122" s="335" t="e">
        <f>IF(ISNUMBER(Regressions!F132),ROUND(Regressions!F132, 1), NA())</f>
        <v>#N/A</v>
      </c>
      <c r="G122" s="232" t="e">
        <f>IF(ISNUMBER(Regressions!G132),ROUND(Regressions!G132, 1), NA())</f>
        <v>#N/A</v>
      </c>
      <c r="H122" s="336" t="e">
        <f>IF(ISNUMBER(Regressions!H132),ROUND(Regressions!H132, 1), NA())</f>
        <v>#N/A</v>
      </c>
      <c r="I122" s="233" t="e">
        <f>IF(ISNUMBER(Regressions!I132),ROUND(Regressions!I132, 1), NA())</f>
        <v>#N/A</v>
      </c>
      <c r="J122" s="337" t="e">
        <f>IF(ISNUMBER(Regressions!K132),ROUND(Regressions!K132, 1), NA())</f>
        <v>#N/A</v>
      </c>
      <c r="K122" s="335" t="e">
        <f>IF(ISNUMBER(Regressions!L132),ROUND(Regressions!L132, 1), NA())</f>
        <v>#N/A</v>
      </c>
      <c r="L122" s="234" t="e">
        <f>IF(ISNUMBER(Regressions!M132),ROUND(Regressions!M132, 1), NA())</f>
        <v>#N/A</v>
      </c>
      <c r="M122" s="336" t="e">
        <f>IF(ISNUMBER(Regressions!N132),ROUND(Regressions!N132, 1), NA())</f>
        <v>#N/A</v>
      </c>
      <c r="N122" s="233" t="e">
        <f>IF(ISNUMBER(Regressions!O132),ROUND(Regressions!O132, 1), NA())</f>
        <v>#N/A</v>
      </c>
      <c r="O122" s="337" t="e">
        <f>IF(ISNUMBER(Regressions!Q132),ROUND(Regressions!Q132, 1), NA())</f>
        <v>#N/A</v>
      </c>
      <c r="P122" s="335" t="e">
        <f>IF(ISNUMBER(Regressions!R132),ROUND(Regressions!R132, 1), NA())</f>
        <v>#N/A</v>
      </c>
      <c r="Q122" s="211" t="e">
        <f>IF(ISNUMBER(Regressions!S132),ROUND(Regressions!S132, 1), NA())</f>
        <v>#N/A</v>
      </c>
      <c r="R122" s="336" t="e">
        <f>IF(ISNUMBER(Regressions!T132),ROUND(Regressions!T132, 1), NA())</f>
        <v>#N/A</v>
      </c>
      <c r="S122" s="233" t="e">
        <f>IF(ISNUMBER(Regressions!U132),ROUND(Regressions!U132, 1), NA())</f>
        <v>#N/A</v>
      </c>
    </row>
    <row xmlns:x14ac="http://schemas.microsoft.com/office/spreadsheetml/2009/9/ac" r="123" hidden="true" x14ac:dyDescent="0.2">
      <c r="A123" s="332" t="str">
        <f>IF(ISBLANK(Regressions!A133), " ", Regressions!A133)</f>
        <v>Tajikistan</v>
      </c>
      <c r="B123" s="333">
        <f>IF(ISBLANK(Regressions!B133), " ", Regressions!B133)</f>
        <v>2026</v>
      </c>
      <c r="C123" s="338" t="str">
        <f>IF(ISBLANK(Regressions!C133), " ", Regressions!C133)</f>
        <v>Pre-primary</v>
      </c>
      <c r="D123" s="334" t="str">
        <f>IF(ISBLANK(Regressions!D133), " ", Regressions!D133)</f>
        <v> </v>
      </c>
      <c r="E123" s="210" t="e">
        <f>IF(ISNUMBER(Regressions!E133),ROUND(Regressions!E133, 1), NA())</f>
        <v>#N/A</v>
      </c>
      <c r="F123" s="335" t="e">
        <f>IF(ISNUMBER(Regressions!F133),ROUND(Regressions!F133, 1), NA())</f>
        <v>#N/A</v>
      </c>
      <c r="G123" s="232" t="e">
        <f>IF(ISNUMBER(Regressions!G133),ROUND(Regressions!G133, 1), NA())</f>
        <v>#N/A</v>
      </c>
      <c r="H123" s="336" t="e">
        <f>IF(ISNUMBER(Regressions!H133),ROUND(Regressions!H133, 1), NA())</f>
        <v>#N/A</v>
      </c>
      <c r="I123" s="233" t="e">
        <f>IF(ISNUMBER(Regressions!I133),ROUND(Regressions!I133, 1), NA())</f>
        <v>#N/A</v>
      </c>
      <c r="J123" s="337" t="e">
        <f>IF(ISNUMBER(Regressions!K133),ROUND(Regressions!K133, 1), NA())</f>
        <v>#N/A</v>
      </c>
      <c r="K123" s="335" t="e">
        <f>IF(ISNUMBER(Regressions!L133),ROUND(Regressions!L133, 1), NA())</f>
        <v>#N/A</v>
      </c>
      <c r="L123" s="234" t="e">
        <f>IF(ISNUMBER(Regressions!M133),ROUND(Regressions!M133, 1), NA())</f>
        <v>#N/A</v>
      </c>
      <c r="M123" s="336" t="e">
        <f>IF(ISNUMBER(Regressions!N133),ROUND(Regressions!N133, 1), NA())</f>
        <v>#N/A</v>
      </c>
      <c r="N123" s="233" t="e">
        <f>IF(ISNUMBER(Regressions!O133),ROUND(Regressions!O133, 1), NA())</f>
        <v>#N/A</v>
      </c>
      <c r="O123" s="337" t="e">
        <f>IF(ISNUMBER(Regressions!Q133),ROUND(Regressions!Q133, 1), NA())</f>
        <v>#N/A</v>
      </c>
      <c r="P123" s="335" t="e">
        <f>IF(ISNUMBER(Regressions!R133),ROUND(Regressions!R133, 1), NA())</f>
        <v>#N/A</v>
      </c>
      <c r="Q123" s="211" t="e">
        <f>IF(ISNUMBER(Regressions!S133),ROUND(Regressions!S133, 1), NA())</f>
        <v>#N/A</v>
      </c>
      <c r="R123" s="336" t="e">
        <f>IF(ISNUMBER(Regressions!T133),ROUND(Regressions!T133, 1), NA())</f>
        <v>#N/A</v>
      </c>
      <c r="S123" s="233" t="e">
        <f>IF(ISNUMBER(Regressions!U133),ROUND(Regressions!U133, 1), NA())</f>
        <v>#N/A</v>
      </c>
    </row>
    <row xmlns:x14ac="http://schemas.microsoft.com/office/spreadsheetml/2009/9/ac" r="124" hidden="true" x14ac:dyDescent="0.2">
      <c r="A124" s="332" t="str">
        <f>IF(ISBLANK(Regressions!A134), " ", Regressions!A134)</f>
        <v>Tajikistan</v>
      </c>
      <c r="B124" s="333">
        <f>IF(ISBLANK(Regressions!B134), " ", Regressions!B134)</f>
        <v>2027</v>
      </c>
      <c r="C124" s="338" t="str">
        <f>IF(ISBLANK(Regressions!C134), " ", Regressions!C134)</f>
        <v>Pre-primary</v>
      </c>
      <c r="D124" s="334" t="str">
        <f>IF(ISBLANK(Regressions!D134), " ", Regressions!D134)</f>
        <v> </v>
      </c>
      <c r="E124" s="210" t="e">
        <f>IF(ISNUMBER(Regressions!E134),ROUND(Regressions!E134, 1), NA())</f>
        <v>#N/A</v>
      </c>
      <c r="F124" s="335" t="e">
        <f>IF(ISNUMBER(Regressions!F134),ROUND(Regressions!F134, 1), NA())</f>
        <v>#N/A</v>
      </c>
      <c r="G124" s="232" t="e">
        <f>IF(ISNUMBER(Regressions!G134),ROUND(Regressions!G134, 1), NA())</f>
        <v>#N/A</v>
      </c>
      <c r="H124" s="336" t="e">
        <f>IF(ISNUMBER(Regressions!H134),ROUND(Regressions!H134, 1), NA())</f>
        <v>#N/A</v>
      </c>
      <c r="I124" s="233" t="e">
        <f>IF(ISNUMBER(Regressions!I134),ROUND(Regressions!I134, 1), NA())</f>
        <v>#N/A</v>
      </c>
      <c r="J124" s="337" t="e">
        <f>IF(ISNUMBER(Regressions!K134),ROUND(Regressions!K134, 1), NA())</f>
        <v>#N/A</v>
      </c>
      <c r="K124" s="335" t="e">
        <f>IF(ISNUMBER(Regressions!L134),ROUND(Regressions!L134, 1), NA())</f>
        <v>#N/A</v>
      </c>
      <c r="L124" s="234" t="e">
        <f>IF(ISNUMBER(Regressions!M134),ROUND(Regressions!M134, 1), NA())</f>
        <v>#N/A</v>
      </c>
      <c r="M124" s="336" t="e">
        <f>IF(ISNUMBER(Regressions!N134),ROUND(Regressions!N134, 1), NA())</f>
        <v>#N/A</v>
      </c>
      <c r="N124" s="233" t="e">
        <f>IF(ISNUMBER(Regressions!O134),ROUND(Regressions!O134, 1), NA())</f>
        <v>#N/A</v>
      </c>
      <c r="O124" s="337" t="e">
        <f>IF(ISNUMBER(Regressions!Q134),ROUND(Regressions!Q134, 1), NA())</f>
        <v>#N/A</v>
      </c>
      <c r="P124" s="335" t="e">
        <f>IF(ISNUMBER(Regressions!R134),ROUND(Regressions!R134, 1), NA())</f>
        <v>#N/A</v>
      </c>
      <c r="Q124" s="211" t="e">
        <f>IF(ISNUMBER(Regressions!S134),ROUND(Regressions!S134, 1), NA())</f>
        <v>#N/A</v>
      </c>
      <c r="R124" s="336" t="e">
        <f>IF(ISNUMBER(Regressions!T134),ROUND(Regressions!T134, 1), NA())</f>
        <v>#N/A</v>
      </c>
      <c r="S124" s="233" t="e">
        <f>IF(ISNUMBER(Regressions!U134),ROUND(Regressions!U134, 1), NA())</f>
        <v>#N/A</v>
      </c>
    </row>
    <row xmlns:x14ac="http://schemas.microsoft.com/office/spreadsheetml/2009/9/ac" r="125" hidden="true" x14ac:dyDescent="0.2">
      <c r="A125" s="332" t="str">
        <f>IF(ISBLANK(Regressions!A135), " ", Regressions!A135)</f>
        <v>Tajikistan</v>
      </c>
      <c r="B125" s="333">
        <f>IF(ISBLANK(Regressions!B135), " ", Regressions!B135)</f>
        <v>2028</v>
      </c>
      <c r="C125" s="338" t="str">
        <f>IF(ISBLANK(Regressions!C135), " ", Regressions!C135)</f>
        <v>Pre-primary</v>
      </c>
      <c r="D125" s="334" t="str">
        <f>IF(ISBLANK(Regressions!D135), " ", Regressions!D135)</f>
        <v> </v>
      </c>
      <c r="E125" s="210" t="e">
        <f>IF(ISNUMBER(Regressions!E135),ROUND(Regressions!E135, 1), NA())</f>
        <v>#N/A</v>
      </c>
      <c r="F125" s="335" t="e">
        <f>IF(ISNUMBER(Regressions!F135),ROUND(Regressions!F135, 1), NA())</f>
        <v>#N/A</v>
      </c>
      <c r="G125" s="232" t="e">
        <f>IF(ISNUMBER(Regressions!G135),ROUND(Regressions!G135, 1), NA())</f>
        <v>#N/A</v>
      </c>
      <c r="H125" s="336" t="e">
        <f>IF(ISNUMBER(Regressions!H135),ROUND(Regressions!H135, 1), NA())</f>
        <v>#N/A</v>
      </c>
      <c r="I125" s="233" t="e">
        <f>IF(ISNUMBER(Regressions!I135),ROUND(Regressions!I135, 1), NA())</f>
        <v>#N/A</v>
      </c>
      <c r="J125" s="337" t="e">
        <f>IF(ISNUMBER(Regressions!K135),ROUND(Regressions!K135, 1), NA())</f>
        <v>#N/A</v>
      </c>
      <c r="K125" s="335" t="e">
        <f>IF(ISNUMBER(Regressions!L135),ROUND(Regressions!L135, 1), NA())</f>
        <v>#N/A</v>
      </c>
      <c r="L125" s="234" t="e">
        <f>IF(ISNUMBER(Regressions!M135),ROUND(Regressions!M135, 1), NA())</f>
        <v>#N/A</v>
      </c>
      <c r="M125" s="336" t="e">
        <f>IF(ISNUMBER(Regressions!N135),ROUND(Regressions!N135, 1), NA())</f>
        <v>#N/A</v>
      </c>
      <c r="N125" s="233" t="e">
        <f>IF(ISNUMBER(Regressions!O135),ROUND(Regressions!O135, 1), NA())</f>
        <v>#N/A</v>
      </c>
      <c r="O125" s="337" t="e">
        <f>IF(ISNUMBER(Regressions!Q135),ROUND(Regressions!Q135, 1), NA())</f>
        <v>#N/A</v>
      </c>
      <c r="P125" s="335" t="e">
        <f>IF(ISNUMBER(Regressions!R135),ROUND(Regressions!R135, 1), NA())</f>
        <v>#N/A</v>
      </c>
      <c r="Q125" s="211" t="e">
        <f>IF(ISNUMBER(Regressions!S135),ROUND(Regressions!S135, 1), NA())</f>
        <v>#N/A</v>
      </c>
      <c r="R125" s="336" t="e">
        <f>IF(ISNUMBER(Regressions!T135),ROUND(Regressions!T135, 1), NA())</f>
        <v>#N/A</v>
      </c>
      <c r="S125" s="233" t="e">
        <f>IF(ISNUMBER(Regressions!U135),ROUND(Regressions!U135, 1), NA())</f>
        <v>#N/A</v>
      </c>
    </row>
    <row xmlns:x14ac="http://schemas.microsoft.com/office/spreadsheetml/2009/9/ac" r="126" hidden="true" x14ac:dyDescent="0.2">
      <c r="A126" s="332" t="str">
        <f>IF(ISBLANK(Regressions!A136), " ", Regressions!A136)</f>
        <v>Tajikistan</v>
      </c>
      <c r="B126" s="333">
        <f>IF(ISBLANK(Regressions!B136), " ", Regressions!B136)</f>
        <v>2029</v>
      </c>
      <c r="C126" s="338" t="str">
        <f>IF(ISBLANK(Regressions!C136), " ", Regressions!C136)</f>
        <v>Pre-primary</v>
      </c>
      <c r="D126" s="334" t="str">
        <f>IF(ISBLANK(Regressions!D136), " ", Regressions!D136)</f>
        <v> </v>
      </c>
      <c r="E126" s="210" t="e">
        <f>IF(ISNUMBER(Regressions!E136),ROUND(Regressions!E136, 1), NA())</f>
        <v>#N/A</v>
      </c>
      <c r="F126" s="335" t="e">
        <f>IF(ISNUMBER(Regressions!F136),ROUND(Regressions!F136, 1), NA())</f>
        <v>#N/A</v>
      </c>
      <c r="G126" s="232" t="e">
        <f>IF(ISNUMBER(Regressions!G136),ROUND(Regressions!G136, 1), NA())</f>
        <v>#N/A</v>
      </c>
      <c r="H126" s="336" t="e">
        <f>IF(ISNUMBER(Regressions!H136),ROUND(Regressions!H136, 1), NA())</f>
        <v>#N/A</v>
      </c>
      <c r="I126" s="233" t="e">
        <f>IF(ISNUMBER(Regressions!I136),ROUND(Regressions!I136, 1), NA())</f>
        <v>#N/A</v>
      </c>
      <c r="J126" s="337" t="e">
        <f>IF(ISNUMBER(Regressions!K136),ROUND(Regressions!K136, 1), NA())</f>
        <v>#N/A</v>
      </c>
      <c r="K126" s="335" t="e">
        <f>IF(ISNUMBER(Regressions!L136),ROUND(Regressions!L136, 1), NA())</f>
        <v>#N/A</v>
      </c>
      <c r="L126" s="234" t="e">
        <f>IF(ISNUMBER(Regressions!M136),ROUND(Regressions!M136, 1), NA())</f>
        <v>#N/A</v>
      </c>
      <c r="M126" s="336" t="e">
        <f>IF(ISNUMBER(Regressions!N136),ROUND(Regressions!N136, 1), NA())</f>
        <v>#N/A</v>
      </c>
      <c r="N126" s="233" t="e">
        <f>IF(ISNUMBER(Regressions!O136),ROUND(Regressions!O136, 1), NA())</f>
        <v>#N/A</v>
      </c>
      <c r="O126" s="337" t="e">
        <f>IF(ISNUMBER(Regressions!Q136),ROUND(Regressions!Q136, 1), NA())</f>
        <v>#N/A</v>
      </c>
      <c r="P126" s="335" t="e">
        <f>IF(ISNUMBER(Regressions!R136),ROUND(Regressions!R136, 1), NA())</f>
        <v>#N/A</v>
      </c>
      <c r="Q126" s="211" t="e">
        <f>IF(ISNUMBER(Regressions!S136),ROUND(Regressions!S136, 1), NA())</f>
        <v>#N/A</v>
      </c>
      <c r="R126" s="336" t="e">
        <f>IF(ISNUMBER(Regressions!T136),ROUND(Regressions!T136, 1), NA())</f>
        <v>#N/A</v>
      </c>
      <c r="S126" s="233" t="e">
        <f>IF(ISNUMBER(Regressions!U136),ROUND(Regressions!U136, 1), NA())</f>
        <v>#N/A</v>
      </c>
    </row>
    <row xmlns:x14ac="http://schemas.microsoft.com/office/spreadsheetml/2009/9/ac" r="127" hidden="true" x14ac:dyDescent="0.2">
      <c r="A127" s="332" t="str">
        <f>IF(ISBLANK(Regressions!A137), " ", Regressions!A137)</f>
        <v>Tajikistan</v>
      </c>
      <c r="B127" s="333">
        <f>IF(ISBLANK(Regressions!B137), " ", Regressions!B137)</f>
        <v>2030</v>
      </c>
      <c r="C127" s="338" t="str">
        <f>IF(ISBLANK(Regressions!C137), " ", Regressions!C137)</f>
        <v>Pre-primary</v>
      </c>
      <c r="D127" s="334" t="str">
        <f>IF(ISBLANK(Regressions!D137), " ", Regressions!D137)</f>
        <v> </v>
      </c>
      <c r="E127" s="210" t="e">
        <f>IF(ISNUMBER(Regressions!E137),ROUND(Regressions!E137, 1), NA())</f>
        <v>#N/A</v>
      </c>
      <c r="F127" s="335" t="e">
        <f>IF(ISNUMBER(Regressions!F137),ROUND(Regressions!F137, 1), NA())</f>
        <v>#N/A</v>
      </c>
      <c r="G127" s="232" t="e">
        <f>IF(ISNUMBER(Regressions!G137),ROUND(Regressions!G137, 1), NA())</f>
        <v>#N/A</v>
      </c>
      <c r="H127" s="336" t="e">
        <f>IF(ISNUMBER(Regressions!H137),ROUND(Regressions!H137, 1), NA())</f>
        <v>#N/A</v>
      </c>
      <c r="I127" s="233" t="e">
        <f>IF(ISNUMBER(Regressions!I137),ROUND(Regressions!I137, 1), NA())</f>
        <v>#N/A</v>
      </c>
      <c r="J127" s="337" t="e">
        <f>IF(ISNUMBER(Regressions!K137),ROUND(Regressions!K137, 1), NA())</f>
        <v>#N/A</v>
      </c>
      <c r="K127" s="335" t="e">
        <f>IF(ISNUMBER(Regressions!L137),ROUND(Regressions!L137, 1), NA())</f>
        <v>#N/A</v>
      </c>
      <c r="L127" s="234" t="e">
        <f>IF(ISNUMBER(Regressions!M137),ROUND(Regressions!M137, 1), NA())</f>
        <v>#N/A</v>
      </c>
      <c r="M127" s="336" t="e">
        <f>IF(ISNUMBER(Regressions!N137),ROUND(Regressions!N137, 1), NA())</f>
        <v>#N/A</v>
      </c>
      <c r="N127" s="233" t="e">
        <f>IF(ISNUMBER(Regressions!O137),ROUND(Regressions!O137, 1), NA())</f>
        <v>#N/A</v>
      </c>
      <c r="O127" s="337" t="e">
        <f>IF(ISNUMBER(Regressions!Q137),ROUND(Regressions!Q137, 1), NA())</f>
        <v>#N/A</v>
      </c>
      <c r="P127" s="335" t="e">
        <f>IF(ISNUMBER(Regressions!R137),ROUND(Regressions!R137, 1), NA())</f>
        <v>#N/A</v>
      </c>
      <c r="Q127" s="211" t="e">
        <f>IF(ISNUMBER(Regressions!S137),ROUND(Regressions!S137, 1), NA())</f>
        <v>#N/A</v>
      </c>
      <c r="R127" s="336" t="e">
        <f>IF(ISNUMBER(Regressions!T137),ROUND(Regressions!T137, 1), NA())</f>
        <v>#N/A</v>
      </c>
      <c r="S127" s="233" t="e">
        <f>IF(ISNUMBER(Regressions!U137),ROUND(Regressions!U137, 1), NA())</f>
        <v>#N/A</v>
      </c>
    </row>
    <row xmlns:x14ac="http://schemas.microsoft.com/office/spreadsheetml/2009/9/ac" r="128" x14ac:dyDescent="0.2">
      <c r="A128" s="332" t="str">
        <f>IF(ISBLANK(Regressions!A138), " ", Regressions!A138)</f>
        <v>Tajikistan</v>
      </c>
      <c r="B128" s="333">
        <f>IF(ISBLANK(Regressions!B138), " ", Regressions!B138)</f>
        <v>2000</v>
      </c>
      <c r="C128" s="338" t="str">
        <f>IF(ISBLANK(Regressions!C138), " ", Regressions!C138)</f>
        <v>Primary</v>
      </c>
      <c r="D128" s="334">
        <f>IF(ISBLANK(Regressions!D138), " ", Regressions!D138)</f>
        <v>716104</v>
      </c>
      <c r="E128" s="210" t="e">
        <f>IF(ISNUMBER(Regressions!E138),ROUND(Regressions!E138, 1), NA())</f>
        <v>#N/A</v>
      </c>
      <c r="F128" s="335" t="e">
        <f>IF(ISNUMBER(Regressions!F138),ROUND(Regressions!F138, 1), NA())</f>
        <v>#N/A</v>
      </c>
      <c r="G128" s="232" t="e">
        <f>IF(ISNUMBER(Regressions!G138),ROUND(Regressions!G138, 1), NA())</f>
        <v>#N/A</v>
      </c>
      <c r="H128" s="336" t="e">
        <f>IF(ISNUMBER(Regressions!H138),ROUND(Regressions!H138, 1), NA())</f>
        <v>#N/A</v>
      </c>
      <c r="I128" s="233" t="e">
        <f>IF(ISNUMBER(Regressions!I138),ROUND(Regressions!I138, 1), NA())</f>
        <v>#N/A</v>
      </c>
      <c r="J128" s="337" t="e">
        <f>IF(ISNUMBER(Regressions!K138),ROUND(Regressions!K138, 1), NA())</f>
        <v>#N/A</v>
      </c>
      <c r="K128" s="335" t="e">
        <f>IF(ISNUMBER(Regressions!L138),ROUND(Regressions!L138, 1), NA())</f>
        <v>#N/A</v>
      </c>
      <c r="L128" s="234" t="e">
        <f>IF(ISNUMBER(Regressions!M138),ROUND(Regressions!M138, 1), NA())</f>
        <v>#N/A</v>
      </c>
      <c r="M128" s="336" t="e">
        <f>IF(ISNUMBER(Regressions!N138),ROUND(Regressions!N138, 1), NA())</f>
        <v>#N/A</v>
      </c>
      <c r="N128" s="233" t="e">
        <f>IF(ISNUMBER(Regressions!O138),ROUND(Regressions!O138, 1), NA())</f>
        <v>#N/A</v>
      </c>
      <c r="O128" s="337" t="e">
        <f>IF(ISNUMBER(Regressions!Q138),ROUND(Regressions!Q138, 1), NA())</f>
        <v>#N/A</v>
      </c>
      <c r="P128" s="335" t="e">
        <f>IF(ISNUMBER(Regressions!R138),ROUND(Regressions!R138, 1), NA())</f>
        <v>#N/A</v>
      </c>
      <c r="Q128" s="211" t="e">
        <f>IF(ISNUMBER(Regressions!S138),ROUND(Regressions!S138, 1), NA())</f>
        <v>#N/A</v>
      </c>
      <c r="R128" s="336" t="e">
        <f>IF(ISNUMBER(Regressions!T138),ROUND(Regressions!T138, 1), NA())</f>
        <v>#N/A</v>
      </c>
      <c r="S128" s="233" t="e">
        <f>IF(ISNUMBER(Regressions!U138),ROUND(Regressions!U138, 1), NA())</f>
        <v>#N/A</v>
      </c>
    </row>
    <row xmlns:x14ac="http://schemas.microsoft.com/office/spreadsheetml/2009/9/ac" r="129" x14ac:dyDescent="0.2">
      <c r="A129" s="332" t="str">
        <f>IF(ISBLANK(Regressions!A139), " ", Regressions!A139)</f>
        <v>Tajikistan</v>
      </c>
      <c r="B129" s="333">
        <f>IF(ISBLANK(Regressions!B139), " ", Regressions!B139)</f>
        <v>2001</v>
      </c>
      <c r="C129" s="338" t="str">
        <f>IF(ISBLANK(Regressions!C139), " ", Regressions!C139)</f>
        <v>Primary</v>
      </c>
      <c r="D129" s="334">
        <f>IF(ISBLANK(Regressions!D139), " ", Regressions!D139)</f>
        <v>710368</v>
      </c>
      <c r="E129" s="210" t="e">
        <f>IF(ISNUMBER(Regressions!E139),ROUND(Regressions!E139, 1), NA())</f>
        <v>#N/A</v>
      </c>
      <c r="F129" s="335" t="e">
        <f>IF(ISNUMBER(Regressions!F139),ROUND(Regressions!F139, 1), NA())</f>
        <v>#N/A</v>
      </c>
      <c r="G129" s="232" t="e">
        <f>IF(ISNUMBER(Regressions!G139),ROUND(Regressions!G139, 1), NA())</f>
        <v>#N/A</v>
      </c>
      <c r="H129" s="336" t="e">
        <f>IF(ISNUMBER(Regressions!H139),ROUND(Regressions!H139, 1), NA())</f>
        <v>#N/A</v>
      </c>
      <c r="I129" s="233" t="e">
        <f>IF(ISNUMBER(Regressions!I139),ROUND(Regressions!I139, 1), NA())</f>
        <v>#N/A</v>
      </c>
      <c r="J129" s="337" t="e">
        <f>IF(ISNUMBER(Regressions!K139),ROUND(Regressions!K139, 1), NA())</f>
        <v>#N/A</v>
      </c>
      <c r="K129" s="335" t="e">
        <f>IF(ISNUMBER(Regressions!L139),ROUND(Regressions!L139, 1), NA())</f>
        <v>#N/A</v>
      </c>
      <c r="L129" s="234" t="e">
        <f>IF(ISNUMBER(Regressions!M139),ROUND(Regressions!M139, 1), NA())</f>
        <v>#N/A</v>
      </c>
      <c r="M129" s="336" t="e">
        <f>IF(ISNUMBER(Regressions!N139),ROUND(Regressions!N139, 1), NA())</f>
        <v>#N/A</v>
      </c>
      <c r="N129" s="233" t="e">
        <f>IF(ISNUMBER(Regressions!O139),ROUND(Regressions!O139, 1), NA())</f>
        <v>#N/A</v>
      </c>
      <c r="O129" s="337" t="e">
        <f>IF(ISNUMBER(Regressions!Q139),ROUND(Regressions!Q139, 1), NA())</f>
        <v>#N/A</v>
      </c>
      <c r="P129" s="335" t="e">
        <f>IF(ISNUMBER(Regressions!R139),ROUND(Regressions!R139, 1), NA())</f>
        <v>#N/A</v>
      </c>
      <c r="Q129" s="211" t="e">
        <f>IF(ISNUMBER(Regressions!S139),ROUND(Regressions!S139, 1), NA())</f>
        <v>#N/A</v>
      </c>
      <c r="R129" s="336" t="e">
        <f>IF(ISNUMBER(Regressions!T139),ROUND(Regressions!T139, 1), NA())</f>
        <v>#N/A</v>
      </c>
      <c r="S129" s="233" t="e">
        <f>IF(ISNUMBER(Regressions!U139),ROUND(Regressions!U139, 1), NA())</f>
        <v>#N/A</v>
      </c>
    </row>
    <row xmlns:x14ac="http://schemas.microsoft.com/office/spreadsheetml/2009/9/ac" r="130" x14ac:dyDescent="0.2">
      <c r="A130" s="332" t="str">
        <f>IF(ISBLANK(Regressions!A140), " ", Regressions!A140)</f>
        <v>Tajikistan</v>
      </c>
      <c r="B130" s="333">
        <f>IF(ISBLANK(Regressions!B140), " ", Regressions!B140)</f>
        <v>2002</v>
      </c>
      <c r="C130" s="338" t="str">
        <f>IF(ISBLANK(Regressions!C140), " ", Regressions!C140)</f>
        <v>Primary</v>
      </c>
      <c r="D130" s="334">
        <f>IF(ISBLANK(Regressions!D140), " ", Regressions!D140)</f>
        <v>708489</v>
      </c>
      <c r="E130" s="210" t="e">
        <f>IF(ISNUMBER(Regressions!E140),ROUND(Regressions!E140, 1), NA())</f>
        <v>#N/A</v>
      </c>
      <c r="F130" s="335" t="e">
        <f>IF(ISNUMBER(Regressions!F140),ROUND(Regressions!F140, 1), NA())</f>
        <v>#N/A</v>
      </c>
      <c r="G130" s="232" t="e">
        <f>IF(ISNUMBER(Regressions!G140),ROUND(Regressions!G140, 1), NA())</f>
        <v>#N/A</v>
      </c>
      <c r="H130" s="336" t="e">
        <f>IF(ISNUMBER(Regressions!H140),ROUND(Regressions!H140, 1), NA())</f>
        <v>#N/A</v>
      </c>
      <c r="I130" s="233" t="e">
        <f>IF(ISNUMBER(Regressions!I140),ROUND(Regressions!I140, 1), NA())</f>
        <v>#N/A</v>
      </c>
      <c r="J130" s="337" t="e">
        <f>IF(ISNUMBER(Regressions!K140),ROUND(Regressions!K140, 1), NA())</f>
        <v>#N/A</v>
      </c>
      <c r="K130" s="335" t="e">
        <f>IF(ISNUMBER(Regressions!L140),ROUND(Regressions!L140, 1), NA())</f>
        <v>#N/A</v>
      </c>
      <c r="L130" s="234" t="e">
        <f>IF(ISNUMBER(Regressions!M140),ROUND(Regressions!M140, 1), NA())</f>
        <v>#N/A</v>
      </c>
      <c r="M130" s="336" t="e">
        <f>IF(ISNUMBER(Regressions!N140),ROUND(Regressions!N140, 1), NA())</f>
        <v>#N/A</v>
      </c>
      <c r="N130" s="233" t="e">
        <f>IF(ISNUMBER(Regressions!O140),ROUND(Regressions!O140, 1), NA())</f>
        <v>#N/A</v>
      </c>
      <c r="O130" s="337" t="e">
        <f>IF(ISNUMBER(Regressions!Q140),ROUND(Regressions!Q140, 1), NA())</f>
        <v>#N/A</v>
      </c>
      <c r="P130" s="335" t="e">
        <f>IF(ISNUMBER(Regressions!R140),ROUND(Regressions!R140, 1), NA())</f>
        <v>#N/A</v>
      </c>
      <c r="Q130" s="211" t="e">
        <f>IF(ISNUMBER(Regressions!S140),ROUND(Regressions!S140, 1), NA())</f>
        <v>#N/A</v>
      </c>
      <c r="R130" s="336" t="e">
        <f>IF(ISNUMBER(Regressions!T140),ROUND(Regressions!T140, 1), NA())</f>
        <v>#N/A</v>
      </c>
      <c r="S130" s="233" t="e">
        <f>IF(ISNUMBER(Regressions!U140),ROUND(Regressions!U140, 1), NA())</f>
        <v>#N/A</v>
      </c>
    </row>
    <row xmlns:x14ac="http://schemas.microsoft.com/office/spreadsheetml/2009/9/ac" r="131" x14ac:dyDescent="0.2">
      <c r="A131" s="332" t="str">
        <f>IF(ISBLANK(Regressions!A141), " ", Regressions!A141)</f>
        <v>Tajikistan</v>
      </c>
      <c r="B131" s="333">
        <f>IF(ISBLANK(Regressions!B141), " ", Regressions!B141)</f>
        <v>2003</v>
      </c>
      <c r="C131" s="338" t="str">
        <f>IF(ISBLANK(Regressions!C141), " ", Regressions!C141)</f>
        <v>Primary</v>
      </c>
      <c r="D131" s="334">
        <f>IF(ISBLANK(Regressions!D141), " ", Regressions!D141)</f>
        <v>710056</v>
      </c>
      <c r="E131" s="210" t="e">
        <f>IF(ISNUMBER(Regressions!E141),ROUND(Regressions!E141, 1), NA())</f>
        <v>#N/A</v>
      </c>
      <c r="F131" s="335" t="e">
        <f>IF(ISNUMBER(Regressions!F141),ROUND(Regressions!F141, 1), NA())</f>
        <v>#N/A</v>
      </c>
      <c r="G131" s="232" t="e">
        <f>IF(ISNUMBER(Regressions!G141),ROUND(Regressions!G141, 1), NA())</f>
        <v>#N/A</v>
      </c>
      <c r="H131" s="336" t="e">
        <f>IF(ISNUMBER(Regressions!H141),ROUND(Regressions!H141, 1), NA())</f>
        <v>#N/A</v>
      </c>
      <c r="I131" s="233" t="e">
        <f>IF(ISNUMBER(Regressions!I141),ROUND(Regressions!I141, 1), NA())</f>
        <v>#N/A</v>
      </c>
      <c r="J131" s="337" t="e">
        <f>IF(ISNUMBER(Regressions!K141),ROUND(Regressions!K141, 1), NA())</f>
        <v>#N/A</v>
      </c>
      <c r="K131" s="335" t="e">
        <f>IF(ISNUMBER(Regressions!L141),ROUND(Regressions!L141, 1), NA())</f>
        <v>#N/A</v>
      </c>
      <c r="L131" s="234" t="e">
        <f>IF(ISNUMBER(Regressions!M141),ROUND(Regressions!M141, 1), NA())</f>
        <v>#N/A</v>
      </c>
      <c r="M131" s="336" t="e">
        <f>IF(ISNUMBER(Regressions!N141),ROUND(Regressions!N141, 1), NA())</f>
        <v>#N/A</v>
      </c>
      <c r="N131" s="233" t="e">
        <f>IF(ISNUMBER(Regressions!O141),ROUND(Regressions!O141, 1), NA())</f>
        <v>#N/A</v>
      </c>
      <c r="O131" s="337" t="e">
        <f>IF(ISNUMBER(Regressions!Q141),ROUND(Regressions!Q141, 1), NA())</f>
        <v>#N/A</v>
      </c>
      <c r="P131" s="335" t="e">
        <f>IF(ISNUMBER(Regressions!R141),ROUND(Regressions!R141, 1), NA())</f>
        <v>#N/A</v>
      </c>
      <c r="Q131" s="211" t="e">
        <f>IF(ISNUMBER(Regressions!S141),ROUND(Regressions!S141, 1), NA())</f>
        <v>#N/A</v>
      </c>
      <c r="R131" s="336" t="e">
        <f>IF(ISNUMBER(Regressions!T141),ROUND(Regressions!T141, 1), NA())</f>
        <v>#N/A</v>
      </c>
      <c r="S131" s="233" t="e">
        <f>IF(ISNUMBER(Regressions!U141),ROUND(Regressions!U141, 1), NA())</f>
        <v>#N/A</v>
      </c>
    </row>
    <row xmlns:x14ac="http://schemas.microsoft.com/office/spreadsheetml/2009/9/ac" r="132" x14ac:dyDescent="0.2">
      <c r="A132" s="332" t="str">
        <f>IF(ISBLANK(Regressions!A142), " ", Regressions!A142)</f>
        <v>Tajikistan</v>
      </c>
      <c r="B132" s="333">
        <f>IF(ISBLANK(Regressions!B142), " ", Regressions!B142)</f>
        <v>2004</v>
      </c>
      <c r="C132" s="338" t="str">
        <f>IF(ISBLANK(Regressions!C142), " ", Regressions!C142)</f>
        <v>Primary</v>
      </c>
      <c r="D132" s="334">
        <f>IF(ISBLANK(Regressions!D142), " ", Regressions!D142)</f>
        <v>708576</v>
      </c>
      <c r="E132" s="210" t="e">
        <f>IF(ISNUMBER(Regressions!E142),ROUND(Regressions!E142, 1), NA())</f>
        <v>#N/A</v>
      </c>
      <c r="F132" s="335" t="e">
        <f>IF(ISNUMBER(Regressions!F142),ROUND(Regressions!F142, 1), NA())</f>
        <v>#N/A</v>
      </c>
      <c r="G132" s="232" t="e">
        <f>IF(ISNUMBER(Regressions!G142),ROUND(Regressions!G142, 1), NA())</f>
        <v>#N/A</v>
      </c>
      <c r="H132" s="336" t="e">
        <f>IF(ISNUMBER(Regressions!H142),ROUND(Regressions!H142, 1), NA())</f>
        <v>#N/A</v>
      </c>
      <c r="I132" s="233" t="e">
        <f>IF(ISNUMBER(Regressions!I142),ROUND(Regressions!I142, 1), NA())</f>
        <v>#N/A</v>
      </c>
      <c r="J132" s="337" t="e">
        <f>IF(ISNUMBER(Regressions!K142),ROUND(Regressions!K142, 1), NA())</f>
        <v>#N/A</v>
      </c>
      <c r="K132" s="335" t="e">
        <f>IF(ISNUMBER(Regressions!L142),ROUND(Regressions!L142, 1), NA())</f>
        <v>#N/A</v>
      </c>
      <c r="L132" s="234" t="e">
        <f>IF(ISNUMBER(Regressions!M142),ROUND(Regressions!M142, 1), NA())</f>
        <v>#N/A</v>
      </c>
      <c r="M132" s="336" t="e">
        <f>IF(ISNUMBER(Regressions!N142),ROUND(Regressions!N142, 1), NA())</f>
        <v>#N/A</v>
      </c>
      <c r="N132" s="233" t="e">
        <f>IF(ISNUMBER(Regressions!O142),ROUND(Regressions!O142, 1), NA())</f>
        <v>#N/A</v>
      </c>
      <c r="O132" s="337" t="e">
        <f>IF(ISNUMBER(Regressions!Q142),ROUND(Regressions!Q142, 1), NA())</f>
        <v>#N/A</v>
      </c>
      <c r="P132" s="335" t="e">
        <f>IF(ISNUMBER(Regressions!R142),ROUND(Regressions!R142, 1), NA())</f>
        <v>#N/A</v>
      </c>
      <c r="Q132" s="211" t="e">
        <f>IF(ISNUMBER(Regressions!S142),ROUND(Regressions!S142, 1), NA())</f>
        <v>#N/A</v>
      </c>
      <c r="R132" s="336" t="e">
        <f>IF(ISNUMBER(Regressions!T142),ROUND(Regressions!T142, 1), NA())</f>
        <v>#N/A</v>
      </c>
      <c r="S132" s="233" t="e">
        <f>IF(ISNUMBER(Regressions!U142),ROUND(Regressions!U142, 1), NA())</f>
        <v>#N/A</v>
      </c>
    </row>
    <row xmlns:x14ac="http://schemas.microsoft.com/office/spreadsheetml/2009/9/ac" r="133" x14ac:dyDescent="0.2">
      <c r="A133" s="332" t="str">
        <f>IF(ISBLANK(Regressions!A143), " ", Regressions!A143)</f>
        <v>Tajikistan</v>
      </c>
      <c r="B133" s="333">
        <f>IF(ISBLANK(Regressions!B143), " ", Regressions!B143)</f>
        <v>2005</v>
      </c>
      <c r="C133" s="338" t="str">
        <f>IF(ISBLANK(Regressions!C143), " ", Regressions!C143)</f>
        <v>Primary</v>
      </c>
      <c r="D133" s="334">
        <f>IF(ISBLANK(Regressions!D143), " ", Regressions!D143)</f>
        <v>707755</v>
      </c>
      <c r="E133" s="210" t="e">
        <f>IF(ISNUMBER(Regressions!E143),ROUND(Regressions!E143, 1), NA())</f>
        <v>#N/A</v>
      </c>
      <c r="F133" s="335" t="e">
        <f>IF(ISNUMBER(Regressions!F143),ROUND(Regressions!F143, 1), NA())</f>
        <v>#N/A</v>
      </c>
      <c r="G133" s="232" t="e">
        <f>IF(ISNUMBER(Regressions!G143),ROUND(Regressions!G143, 1), NA())</f>
        <v>#N/A</v>
      </c>
      <c r="H133" s="336" t="e">
        <f>IF(ISNUMBER(Regressions!H143),ROUND(Regressions!H143, 1), NA())</f>
        <v>#N/A</v>
      </c>
      <c r="I133" s="233" t="e">
        <f>IF(ISNUMBER(Regressions!I143),ROUND(Regressions!I143, 1), NA())</f>
        <v>#N/A</v>
      </c>
      <c r="J133" s="337" t="e">
        <f>IF(ISNUMBER(Regressions!K143),ROUND(Regressions!K143, 1), NA())</f>
        <v>#N/A</v>
      </c>
      <c r="K133" s="335" t="e">
        <f>IF(ISNUMBER(Regressions!L143),ROUND(Regressions!L143, 1), NA())</f>
        <v>#N/A</v>
      </c>
      <c r="L133" s="234" t="e">
        <f>IF(ISNUMBER(Regressions!M143),ROUND(Regressions!M143, 1), NA())</f>
        <v>#N/A</v>
      </c>
      <c r="M133" s="336" t="e">
        <f>IF(ISNUMBER(Regressions!N143),ROUND(Regressions!N143, 1), NA())</f>
        <v>#N/A</v>
      </c>
      <c r="N133" s="233" t="e">
        <f>IF(ISNUMBER(Regressions!O143),ROUND(Regressions!O143, 1), NA())</f>
        <v>#N/A</v>
      </c>
      <c r="O133" s="337" t="e">
        <f>IF(ISNUMBER(Regressions!Q143),ROUND(Regressions!Q143, 1), NA())</f>
        <v>#N/A</v>
      </c>
      <c r="P133" s="335" t="e">
        <f>IF(ISNUMBER(Regressions!R143),ROUND(Regressions!R143, 1), NA())</f>
        <v>#N/A</v>
      </c>
      <c r="Q133" s="211" t="e">
        <f>IF(ISNUMBER(Regressions!S143),ROUND(Regressions!S143, 1), NA())</f>
        <v>#N/A</v>
      </c>
      <c r="R133" s="336" t="e">
        <f>IF(ISNUMBER(Regressions!T143),ROUND(Regressions!T143, 1), NA())</f>
        <v>#N/A</v>
      </c>
      <c r="S133" s="233" t="e">
        <f>IF(ISNUMBER(Regressions!U143),ROUND(Regressions!U143, 1), NA())</f>
        <v>#N/A</v>
      </c>
    </row>
    <row xmlns:x14ac="http://schemas.microsoft.com/office/spreadsheetml/2009/9/ac" r="134" x14ac:dyDescent="0.2">
      <c r="A134" s="332" t="str">
        <f>IF(ISBLANK(Regressions!A144), " ", Regressions!A144)</f>
        <v>Tajikistan</v>
      </c>
      <c r="B134" s="333">
        <f>IF(ISBLANK(Regressions!B144), " ", Regressions!B144)</f>
        <v>2006</v>
      </c>
      <c r="C134" s="338" t="str">
        <f>IF(ISBLANK(Regressions!C144), " ", Regressions!C144)</f>
        <v>Primary</v>
      </c>
      <c r="D134" s="334">
        <f>IF(ISBLANK(Regressions!D144), " ", Regressions!D144)</f>
        <v>705038</v>
      </c>
      <c r="E134" s="210" t="e">
        <f>IF(ISNUMBER(Regressions!E144),ROUND(Regressions!E144, 1), NA())</f>
        <v>#N/A</v>
      </c>
      <c r="F134" s="335" t="e">
        <f>IF(ISNUMBER(Regressions!F144),ROUND(Regressions!F144, 1), NA())</f>
        <v>#N/A</v>
      </c>
      <c r="G134" s="232" t="e">
        <f>IF(ISNUMBER(Regressions!G144),ROUND(Regressions!G144, 1), NA())</f>
        <v>#N/A</v>
      </c>
      <c r="H134" s="336" t="e">
        <f>IF(ISNUMBER(Regressions!H144),ROUND(Regressions!H144, 1), NA())</f>
        <v>#N/A</v>
      </c>
      <c r="I134" s="233" t="e">
        <f>IF(ISNUMBER(Regressions!I144),ROUND(Regressions!I144, 1), NA())</f>
        <v>#N/A</v>
      </c>
      <c r="J134" s="337" t="e">
        <f>IF(ISNUMBER(Regressions!K144),ROUND(Regressions!K144, 1), NA())</f>
        <v>#N/A</v>
      </c>
      <c r="K134" s="335" t="e">
        <f>IF(ISNUMBER(Regressions!L144),ROUND(Regressions!L144, 1), NA())</f>
        <v>#N/A</v>
      </c>
      <c r="L134" s="234" t="e">
        <f>IF(ISNUMBER(Regressions!M144),ROUND(Regressions!M144, 1), NA())</f>
        <v>#N/A</v>
      </c>
      <c r="M134" s="336" t="e">
        <f>IF(ISNUMBER(Regressions!N144),ROUND(Regressions!N144, 1), NA())</f>
        <v>#N/A</v>
      </c>
      <c r="N134" s="233" t="e">
        <f>IF(ISNUMBER(Regressions!O144),ROUND(Regressions!O144, 1), NA())</f>
        <v>#N/A</v>
      </c>
      <c r="O134" s="337" t="e">
        <f>IF(ISNUMBER(Regressions!Q144),ROUND(Regressions!Q144, 1), NA())</f>
        <v>#N/A</v>
      </c>
      <c r="P134" s="335" t="e">
        <f>IF(ISNUMBER(Regressions!R144),ROUND(Regressions!R144, 1), NA())</f>
        <v>#N/A</v>
      </c>
      <c r="Q134" s="211" t="e">
        <f>IF(ISNUMBER(Regressions!S144),ROUND(Regressions!S144, 1), NA())</f>
        <v>#N/A</v>
      </c>
      <c r="R134" s="336" t="e">
        <f>IF(ISNUMBER(Regressions!T144),ROUND(Regressions!T144, 1), NA())</f>
        <v>#N/A</v>
      </c>
      <c r="S134" s="233" t="e">
        <f>IF(ISNUMBER(Regressions!U144),ROUND(Regressions!U144, 1), NA())</f>
        <v>#N/A</v>
      </c>
    </row>
    <row xmlns:x14ac="http://schemas.microsoft.com/office/spreadsheetml/2009/9/ac" r="135" x14ac:dyDescent="0.2">
      <c r="A135" s="332" t="str">
        <f>IF(ISBLANK(Regressions!A145), " ", Regressions!A145)</f>
        <v>Tajikistan</v>
      </c>
      <c r="B135" s="333">
        <f>IF(ISBLANK(Regressions!B145), " ", Regressions!B145)</f>
        <v>2007</v>
      </c>
      <c r="C135" s="338" t="str">
        <f>IF(ISBLANK(Regressions!C145), " ", Regressions!C145)</f>
        <v>Primary</v>
      </c>
      <c r="D135" s="334">
        <f>IF(ISBLANK(Regressions!D145), " ", Regressions!D145)</f>
        <v>697990</v>
      </c>
      <c r="E135" s="210" t="e">
        <f>IF(ISNUMBER(Regressions!E145),ROUND(Regressions!E145, 1), NA())</f>
        <v>#N/A</v>
      </c>
      <c r="F135" s="335" t="e">
        <f>IF(ISNUMBER(Regressions!F145),ROUND(Regressions!F145, 1), NA())</f>
        <v>#N/A</v>
      </c>
      <c r="G135" s="232" t="e">
        <f>IF(ISNUMBER(Regressions!G145),ROUND(Regressions!G145, 1), NA())</f>
        <v>#N/A</v>
      </c>
      <c r="H135" s="336" t="e">
        <f>IF(ISNUMBER(Regressions!H145),ROUND(Regressions!H145, 1), NA())</f>
        <v>#N/A</v>
      </c>
      <c r="I135" s="233" t="e">
        <f>IF(ISNUMBER(Regressions!I145),ROUND(Regressions!I145, 1), NA())</f>
        <v>#N/A</v>
      </c>
      <c r="J135" s="337" t="e">
        <f>IF(ISNUMBER(Regressions!K145),ROUND(Regressions!K145, 1), NA())</f>
        <v>#N/A</v>
      </c>
      <c r="K135" s="335" t="e">
        <f>IF(ISNUMBER(Regressions!L145),ROUND(Regressions!L145, 1), NA())</f>
        <v>#N/A</v>
      </c>
      <c r="L135" s="234" t="e">
        <f>IF(ISNUMBER(Regressions!M145),ROUND(Regressions!M145, 1), NA())</f>
        <v>#N/A</v>
      </c>
      <c r="M135" s="336" t="e">
        <f>IF(ISNUMBER(Regressions!N145),ROUND(Regressions!N145, 1), NA())</f>
        <v>#N/A</v>
      </c>
      <c r="N135" s="233" t="e">
        <f>IF(ISNUMBER(Regressions!O145),ROUND(Regressions!O145, 1), NA())</f>
        <v>#N/A</v>
      </c>
      <c r="O135" s="337" t="e">
        <f>IF(ISNUMBER(Regressions!Q145),ROUND(Regressions!Q145, 1), NA())</f>
        <v>#N/A</v>
      </c>
      <c r="P135" s="335" t="e">
        <f>IF(ISNUMBER(Regressions!R145),ROUND(Regressions!R145, 1), NA())</f>
        <v>#N/A</v>
      </c>
      <c r="Q135" s="211" t="e">
        <f>IF(ISNUMBER(Regressions!S145),ROUND(Regressions!S145, 1), NA())</f>
        <v>#N/A</v>
      </c>
      <c r="R135" s="336" t="e">
        <f>IF(ISNUMBER(Regressions!T145),ROUND(Regressions!T145, 1), NA())</f>
        <v>#N/A</v>
      </c>
      <c r="S135" s="233" t="e">
        <f>IF(ISNUMBER(Regressions!U145),ROUND(Regressions!U145, 1), NA())</f>
        <v>#N/A</v>
      </c>
    </row>
    <row xmlns:x14ac="http://schemas.microsoft.com/office/spreadsheetml/2009/9/ac" r="136" x14ac:dyDescent="0.2">
      <c r="A136" s="332" t="str">
        <f>IF(ISBLANK(Regressions!A146), " ", Regressions!A146)</f>
        <v>Tajikistan</v>
      </c>
      <c r="B136" s="333">
        <f>IF(ISBLANK(Regressions!B146), " ", Regressions!B146)</f>
        <v>2008</v>
      </c>
      <c r="C136" s="338" t="str">
        <f>IF(ISBLANK(Regressions!C146), " ", Regressions!C146)</f>
        <v>Primary</v>
      </c>
      <c r="D136" s="334">
        <f>IF(ISBLANK(Regressions!D146), " ", Regressions!D146)</f>
        <v>704513</v>
      </c>
      <c r="E136" s="210" t="e">
        <f>IF(ISNUMBER(Regressions!E146),ROUND(Regressions!E146, 1), NA())</f>
        <v>#N/A</v>
      </c>
      <c r="F136" s="335" t="e">
        <f>IF(ISNUMBER(Regressions!F146),ROUND(Regressions!F146, 1), NA())</f>
        <v>#N/A</v>
      </c>
      <c r="G136" s="232" t="e">
        <f>IF(ISNUMBER(Regressions!G146),ROUND(Regressions!G146, 1), NA())</f>
        <v>#N/A</v>
      </c>
      <c r="H136" s="336" t="e">
        <f>IF(ISNUMBER(Regressions!H146),ROUND(Regressions!H146, 1), NA())</f>
        <v>#N/A</v>
      </c>
      <c r="I136" s="233" t="e">
        <f>IF(ISNUMBER(Regressions!I146),ROUND(Regressions!I146, 1), NA())</f>
        <v>#N/A</v>
      </c>
      <c r="J136" s="337" t="e">
        <f>IF(ISNUMBER(Regressions!K146),ROUND(Regressions!K146, 1), NA())</f>
        <v>#N/A</v>
      </c>
      <c r="K136" s="335" t="e">
        <f>IF(ISNUMBER(Regressions!L146),ROUND(Regressions!L146, 1), NA())</f>
        <v>#N/A</v>
      </c>
      <c r="L136" s="234" t="e">
        <f>IF(ISNUMBER(Regressions!M146),ROUND(Regressions!M146, 1), NA())</f>
        <v>#N/A</v>
      </c>
      <c r="M136" s="336" t="e">
        <f>IF(ISNUMBER(Regressions!N146),ROUND(Regressions!N146, 1), NA())</f>
        <v>#N/A</v>
      </c>
      <c r="N136" s="233" t="e">
        <f>IF(ISNUMBER(Regressions!O146),ROUND(Regressions!O146, 1), NA())</f>
        <v>#N/A</v>
      </c>
      <c r="O136" s="337" t="e">
        <f>IF(ISNUMBER(Regressions!Q146),ROUND(Regressions!Q146, 1), NA())</f>
        <v>#N/A</v>
      </c>
      <c r="P136" s="335" t="e">
        <f>IF(ISNUMBER(Regressions!R146),ROUND(Regressions!R146, 1), NA())</f>
        <v>#N/A</v>
      </c>
      <c r="Q136" s="211" t="e">
        <f>IF(ISNUMBER(Regressions!S146),ROUND(Regressions!S146, 1), NA())</f>
        <v>#N/A</v>
      </c>
      <c r="R136" s="336" t="e">
        <f>IF(ISNUMBER(Regressions!T146),ROUND(Regressions!T146, 1), NA())</f>
        <v>#N/A</v>
      </c>
      <c r="S136" s="233" t="e">
        <f>IF(ISNUMBER(Regressions!U146),ROUND(Regressions!U146, 1), NA())</f>
        <v>#N/A</v>
      </c>
    </row>
    <row xmlns:x14ac="http://schemas.microsoft.com/office/spreadsheetml/2009/9/ac" r="137" x14ac:dyDescent="0.2">
      <c r="A137" s="332" t="str">
        <f>IF(ISBLANK(Regressions!A147), " ", Regressions!A147)</f>
        <v>Tajikistan</v>
      </c>
      <c r="B137" s="333">
        <f>IF(ISBLANK(Regressions!B147), " ", Regressions!B147)</f>
        <v>2009</v>
      </c>
      <c r="C137" s="338" t="str">
        <f>IF(ISBLANK(Regressions!C147), " ", Regressions!C147)</f>
        <v>Primary</v>
      </c>
      <c r="D137" s="334">
        <f>IF(ISBLANK(Regressions!D147), " ", Regressions!D147)</f>
        <v>711783</v>
      </c>
      <c r="E137" s="210" t="e">
        <f>IF(ISNUMBER(Regressions!E147),ROUND(Regressions!E147, 1), NA())</f>
        <v>#N/A</v>
      </c>
      <c r="F137" s="335" t="e">
        <f>IF(ISNUMBER(Regressions!F147),ROUND(Regressions!F147, 1), NA())</f>
        <v>#N/A</v>
      </c>
      <c r="G137" s="232" t="e">
        <f>IF(ISNUMBER(Regressions!G147),ROUND(Regressions!G147, 1), NA())</f>
        <v>#N/A</v>
      </c>
      <c r="H137" s="336" t="e">
        <f>IF(ISNUMBER(Regressions!H147),ROUND(Regressions!H147, 1), NA())</f>
        <v>#N/A</v>
      </c>
      <c r="I137" s="233" t="e">
        <f>IF(ISNUMBER(Regressions!I147),ROUND(Regressions!I147, 1), NA())</f>
        <v>#N/A</v>
      </c>
      <c r="J137" s="337" t="e">
        <f>IF(ISNUMBER(Regressions!K147),ROUND(Regressions!K147, 1), NA())</f>
        <v>#N/A</v>
      </c>
      <c r="K137" s="335" t="e">
        <f>IF(ISNUMBER(Regressions!L147),ROUND(Regressions!L147, 1), NA())</f>
        <v>#N/A</v>
      </c>
      <c r="L137" s="234" t="e">
        <f>IF(ISNUMBER(Regressions!M147),ROUND(Regressions!M147, 1), NA())</f>
        <v>#N/A</v>
      </c>
      <c r="M137" s="336" t="e">
        <f>IF(ISNUMBER(Regressions!N147),ROUND(Regressions!N147, 1), NA())</f>
        <v>#N/A</v>
      </c>
      <c r="N137" s="233" t="e">
        <f>IF(ISNUMBER(Regressions!O147),ROUND(Regressions!O147, 1), NA())</f>
        <v>#N/A</v>
      </c>
      <c r="O137" s="337" t="e">
        <f>IF(ISNUMBER(Regressions!Q147),ROUND(Regressions!Q147, 1), NA())</f>
        <v>#N/A</v>
      </c>
      <c r="P137" s="335" t="e">
        <f>IF(ISNUMBER(Regressions!R147),ROUND(Regressions!R147, 1), NA())</f>
        <v>#N/A</v>
      </c>
      <c r="Q137" s="211" t="e">
        <f>IF(ISNUMBER(Regressions!S147),ROUND(Regressions!S147, 1), NA())</f>
        <v>#N/A</v>
      </c>
      <c r="R137" s="336" t="e">
        <f>IF(ISNUMBER(Regressions!T147),ROUND(Regressions!T147, 1), NA())</f>
        <v>#N/A</v>
      </c>
      <c r="S137" s="233" t="e">
        <f>IF(ISNUMBER(Regressions!U147),ROUND(Regressions!U147, 1), NA())</f>
        <v>#N/A</v>
      </c>
    </row>
    <row xmlns:x14ac="http://schemas.microsoft.com/office/spreadsheetml/2009/9/ac" r="138" x14ac:dyDescent="0.2">
      <c r="A138" s="332" t="str">
        <f>IF(ISBLANK(Regressions!A148), " ", Regressions!A148)</f>
        <v>Tajikistan</v>
      </c>
      <c r="B138" s="333">
        <f>IF(ISBLANK(Regressions!B148), " ", Regressions!B148)</f>
        <v>2010</v>
      </c>
      <c r="C138" s="338" t="str">
        <f>IF(ISBLANK(Regressions!C148), " ", Regressions!C148)</f>
        <v>Primary</v>
      </c>
      <c r="D138" s="334">
        <f>IF(ISBLANK(Regressions!D148), " ", Regressions!D148)</f>
        <v>714691</v>
      </c>
      <c r="E138" s="210" t="e">
        <f>IF(ISNUMBER(Regressions!E148),ROUND(Regressions!E148, 1), NA())</f>
        <v>#N/A</v>
      </c>
      <c r="F138" s="335" t="e">
        <f>IF(ISNUMBER(Regressions!F148),ROUND(Regressions!F148, 1), NA())</f>
        <v>#N/A</v>
      </c>
      <c r="G138" s="232" t="e">
        <f>IF(ISNUMBER(Regressions!G148),ROUND(Regressions!G148, 1), NA())</f>
        <v>#N/A</v>
      </c>
      <c r="H138" s="336" t="e">
        <f>IF(ISNUMBER(Regressions!H148),ROUND(Regressions!H148, 1), NA())</f>
        <v>#N/A</v>
      </c>
      <c r="I138" s="233" t="e">
        <f>IF(ISNUMBER(Regressions!I148),ROUND(Regressions!I148, 1), NA())</f>
        <v>#N/A</v>
      </c>
      <c r="J138" s="337" t="e">
        <f>IF(ISNUMBER(Regressions!K148),ROUND(Regressions!K148, 1), NA())</f>
        <v>#N/A</v>
      </c>
      <c r="K138" s="335" t="e">
        <f>IF(ISNUMBER(Regressions!L148),ROUND(Regressions!L148, 1), NA())</f>
        <v>#N/A</v>
      </c>
      <c r="L138" s="234" t="e">
        <f>IF(ISNUMBER(Regressions!M148),ROUND(Regressions!M148, 1), NA())</f>
        <v>#N/A</v>
      </c>
      <c r="M138" s="336" t="e">
        <f>IF(ISNUMBER(Regressions!N148),ROUND(Regressions!N148, 1), NA())</f>
        <v>#N/A</v>
      </c>
      <c r="N138" s="233" t="e">
        <f>IF(ISNUMBER(Regressions!O148),ROUND(Regressions!O148, 1), NA())</f>
        <v>#N/A</v>
      </c>
      <c r="O138" s="337" t="e">
        <f>IF(ISNUMBER(Regressions!Q148),ROUND(Regressions!Q148, 1), NA())</f>
        <v>#N/A</v>
      </c>
      <c r="P138" s="335" t="e">
        <f>IF(ISNUMBER(Regressions!R148),ROUND(Regressions!R148, 1), NA())</f>
        <v>#N/A</v>
      </c>
      <c r="Q138" s="211" t="e">
        <f>IF(ISNUMBER(Regressions!S148),ROUND(Regressions!S148, 1), NA())</f>
        <v>#N/A</v>
      </c>
      <c r="R138" s="336" t="e">
        <f>IF(ISNUMBER(Regressions!T148),ROUND(Regressions!T148, 1), NA())</f>
        <v>#N/A</v>
      </c>
      <c r="S138" s="233" t="e">
        <f>IF(ISNUMBER(Regressions!U148),ROUND(Regressions!U148, 1), NA())</f>
        <v>#N/A</v>
      </c>
    </row>
    <row xmlns:x14ac="http://schemas.microsoft.com/office/spreadsheetml/2009/9/ac" r="139" x14ac:dyDescent="0.2">
      <c r="A139" s="332" t="str">
        <f>IF(ISBLANK(Regressions!A149), " ", Regressions!A149)</f>
        <v>Tajikistan</v>
      </c>
      <c r="B139" s="333">
        <f>IF(ISBLANK(Regressions!B149), " ", Regressions!B149)</f>
        <v>2011</v>
      </c>
      <c r="C139" s="338" t="str">
        <f>IF(ISBLANK(Regressions!C149), " ", Regressions!C149)</f>
        <v>Primary</v>
      </c>
      <c r="D139" s="334">
        <f>IF(ISBLANK(Regressions!D149), " ", Regressions!D149)</f>
        <v>719354</v>
      </c>
      <c r="E139" s="210" t="e">
        <f>IF(ISNUMBER(Regressions!E149),ROUND(Regressions!E149, 1), NA())</f>
        <v>#N/A</v>
      </c>
      <c r="F139" s="335" t="e">
        <f>IF(ISNUMBER(Regressions!F149),ROUND(Regressions!F149, 1), NA())</f>
        <v>#N/A</v>
      </c>
      <c r="G139" s="232" t="e">
        <f>IF(ISNUMBER(Regressions!G149),ROUND(Regressions!G149, 1), NA())</f>
        <v>#N/A</v>
      </c>
      <c r="H139" s="336" t="e">
        <f>IF(ISNUMBER(Regressions!H149),ROUND(Regressions!H149, 1), NA())</f>
        <v>#N/A</v>
      </c>
      <c r="I139" s="233" t="e">
        <f>IF(ISNUMBER(Regressions!I149),ROUND(Regressions!I149, 1), NA())</f>
        <v>#N/A</v>
      </c>
      <c r="J139" s="337" t="e">
        <f>IF(ISNUMBER(Regressions!K149),ROUND(Regressions!K149, 1), NA())</f>
        <v>#N/A</v>
      </c>
      <c r="K139" s="335" t="e">
        <f>IF(ISNUMBER(Regressions!L149),ROUND(Regressions!L149, 1), NA())</f>
        <v>#N/A</v>
      </c>
      <c r="L139" s="234" t="e">
        <f>IF(ISNUMBER(Regressions!M149),ROUND(Regressions!M149, 1), NA())</f>
        <v>#N/A</v>
      </c>
      <c r="M139" s="336" t="e">
        <f>IF(ISNUMBER(Regressions!N149),ROUND(Regressions!N149, 1), NA())</f>
        <v>#N/A</v>
      </c>
      <c r="N139" s="233" t="e">
        <f>IF(ISNUMBER(Regressions!O149),ROUND(Regressions!O149, 1), NA())</f>
        <v>#N/A</v>
      </c>
      <c r="O139" s="337" t="e">
        <f>IF(ISNUMBER(Regressions!Q149),ROUND(Regressions!Q149, 1), NA())</f>
        <v>#N/A</v>
      </c>
      <c r="P139" s="335" t="e">
        <f>IF(ISNUMBER(Regressions!R149),ROUND(Regressions!R149, 1), NA())</f>
        <v>#N/A</v>
      </c>
      <c r="Q139" s="211" t="e">
        <f>IF(ISNUMBER(Regressions!S149),ROUND(Regressions!S149, 1), NA())</f>
        <v>#N/A</v>
      </c>
      <c r="R139" s="336" t="e">
        <f>IF(ISNUMBER(Regressions!T149),ROUND(Regressions!T149, 1), NA())</f>
        <v>#N/A</v>
      </c>
      <c r="S139" s="233" t="e">
        <f>IF(ISNUMBER(Regressions!U149),ROUND(Regressions!U149, 1), NA())</f>
        <v>#N/A</v>
      </c>
    </row>
    <row xmlns:x14ac="http://schemas.microsoft.com/office/spreadsheetml/2009/9/ac" r="140" x14ac:dyDescent="0.2">
      <c r="A140" s="332" t="str">
        <f>IF(ISBLANK(Regressions!A150), " ", Regressions!A150)</f>
        <v>Tajikistan</v>
      </c>
      <c r="B140" s="333">
        <f>IF(ISBLANK(Regressions!B150), " ", Regressions!B150)</f>
        <v>2012</v>
      </c>
      <c r="C140" s="338" t="str">
        <f>IF(ISBLANK(Regressions!C150), " ", Regressions!C150)</f>
        <v>Primary</v>
      </c>
      <c r="D140" s="334">
        <f>IF(ISBLANK(Regressions!D150), " ", Regressions!D150)</f>
        <v>720539</v>
      </c>
      <c r="E140" s="210" t="e">
        <f>IF(ISNUMBER(Regressions!E150),ROUND(Regressions!E150, 1), NA())</f>
        <v>#N/A</v>
      </c>
      <c r="F140" s="335" t="e">
        <f>IF(ISNUMBER(Regressions!F150),ROUND(Regressions!F150, 1), NA())</f>
        <v>#N/A</v>
      </c>
      <c r="G140" s="232" t="e">
        <f>IF(ISNUMBER(Regressions!G150),ROUND(Regressions!G150, 1), NA())</f>
        <v>#N/A</v>
      </c>
      <c r="H140" s="336" t="e">
        <f>IF(ISNUMBER(Regressions!H150),ROUND(Regressions!H150, 1), NA())</f>
        <v>#N/A</v>
      </c>
      <c r="I140" s="233" t="e">
        <f>IF(ISNUMBER(Regressions!I150),ROUND(Regressions!I150, 1), NA())</f>
        <v>#N/A</v>
      </c>
      <c r="J140" s="337" t="e">
        <f>IF(ISNUMBER(Regressions!K150),ROUND(Regressions!K150, 1), NA())</f>
        <v>#N/A</v>
      </c>
      <c r="K140" s="335" t="e">
        <f>IF(ISNUMBER(Regressions!L150),ROUND(Regressions!L150, 1), NA())</f>
        <v>#N/A</v>
      </c>
      <c r="L140" s="234" t="e">
        <f>IF(ISNUMBER(Regressions!M150),ROUND(Regressions!M150, 1), NA())</f>
        <v>#N/A</v>
      </c>
      <c r="M140" s="336" t="e">
        <f>IF(ISNUMBER(Regressions!N150),ROUND(Regressions!N150, 1), NA())</f>
        <v>#N/A</v>
      </c>
      <c r="N140" s="233" t="e">
        <f>IF(ISNUMBER(Regressions!O150),ROUND(Regressions!O150, 1), NA())</f>
        <v>#N/A</v>
      </c>
      <c r="O140" s="337" t="e">
        <f>IF(ISNUMBER(Regressions!Q150),ROUND(Regressions!Q150, 1), NA())</f>
        <v>#N/A</v>
      </c>
      <c r="P140" s="335" t="e">
        <f>IF(ISNUMBER(Regressions!R150),ROUND(Regressions!R150, 1), NA())</f>
        <v>#N/A</v>
      </c>
      <c r="Q140" s="211" t="e">
        <f>IF(ISNUMBER(Regressions!S150),ROUND(Regressions!S150, 1), NA())</f>
        <v>#N/A</v>
      </c>
      <c r="R140" s="336" t="e">
        <f>IF(ISNUMBER(Regressions!T150),ROUND(Regressions!T150, 1), NA())</f>
        <v>#N/A</v>
      </c>
      <c r="S140" s="233" t="e">
        <f>IF(ISNUMBER(Regressions!U150),ROUND(Regressions!U150, 1), NA())</f>
        <v>#N/A</v>
      </c>
    </row>
    <row xmlns:x14ac="http://schemas.microsoft.com/office/spreadsheetml/2009/9/ac" r="141" x14ac:dyDescent="0.2">
      <c r="A141" s="332" t="str">
        <f>IF(ISBLANK(Regressions!A151), " ", Regressions!A151)</f>
        <v>Tajikistan</v>
      </c>
      <c r="B141" s="333">
        <f>IF(ISBLANK(Regressions!B151), " ", Regressions!B151)</f>
        <v>2013</v>
      </c>
      <c r="C141" s="338" t="str">
        <f>IF(ISBLANK(Regressions!C151), " ", Regressions!C151)</f>
        <v>Primary</v>
      </c>
      <c r="D141" s="334">
        <f>IF(ISBLANK(Regressions!D151), " ", Regressions!D151)</f>
        <v>723594</v>
      </c>
      <c r="E141" s="210" t="e">
        <f>IF(ISNUMBER(Regressions!E151),ROUND(Regressions!E151, 1), NA())</f>
        <v>#N/A</v>
      </c>
      <c r="F141" s="335" t="e">
        <f>IF(ISNUMBER(Regressions!F151),ROUND(Regressions!F151, 1), NA())</f>
        <v>#N/A</v>
      </c>
      <c r="G141" s="232" t="e">
        <f>IF(ISNUMBER(Regressions!G151),ROUND(Regressions!G151, 1), NA())</f>
        <v>#N/A</v>
      </c>
      <c r="H141" s="336" t="e">
        <f>IF(ISNUMBER(Regressions!H151),ROUND(Regressions!H151, 1), NA())</f>
        <v>#N/A</v>
      </c>
      <c r="I141" s="233" t="e">
        <f>IF(ISNUMBER(Regressions!I151),ROUND(Regressions!I151, 1), NA())</f>
        <v>#N/A</v>
      </c>
      <c r="J141" s="337" t="e">
        <f>IF(ISNUMBER(Regressions!K151),ROUND(Regressions!K151, 1), NA())</f>
        <v>#N/A</v>
      </c>
      <c r="K141" s="335" t="e">
        <f>IF(ISNUMBER(Regressions!L151),ROUND(Regressions!L151, 1), NA())</f>
        <v>#N/A</v>
      </c>
      <c r="L141" s="234" t="e">
        <f>IF(ISNUMBER(Regressions!M151),ROUND(Regressions!M151, 1), NA())</f>
        <v>#N/A</v>
      </c>
      <c r="M141" s="336" t="e">
        <f>IF(ISNUMBER(Regressions!N151),ROUND(Regressions!N151, 1), NA())</f>
        <v>#N/A</v>
      </c>
      <c r="N141" s="233" t="e">
        <f>IF(ISNUMBER(Regressions!O151),ROUND(Regressions!O151, 1), NA())</f>
        <v>#N/A</v>
      </c>
      <c r="O141" s="337" t="e">
        <f>IF(ISNUMBER(Regressions!Q151),ROUND(Regressions!Q151, 1), NA())</f>
        <v>#N/A</v>
      </c>
      <c r="P141" s="335" t="e">
        <f>IF(ISNUMBER(Regressions!R151),ROUND(Regressions!R151, 1), NA())</f>
        <v>#N/A</v>
      </c>
      <c r="Q141" s="211" t="e">
        <f>IF(ISNUMBER(Regressions!S151),ROUND(Regressions!S151, 1), NA())</f>
        <v>#N/A</v>
      </c>
      <c r="R141" s="336" t="e">
        <f>IF(ISNUMBER(Regressions!T151),ROUND(Regressions!T151, 1), NA())</f>
        <v>#N/A</v>
      </c>
      <c r="S141" s="233" t="e">
        <f>IF(ISNUMBER(Regressions!U151),ROUND(Regressions!U151, 1), NA())</f>
        <v>#N/A</v>
      </c>
    </row>
    <row xmlns:x14ac="http://schemas.microsoft.com/office/spreadsheetml/2009/9/ac" r="142" x14ac:dyDescent="0.2">
      <c r="A142" s="332" t="str">
        <f>IF(ISBLANK(Regressions!A152), " ", Regressions!A152)</f>
        <v>Tajikistan</v>
      </c>
      <c r="B142" s="333">
        <f>IF(ISBLANK(Regressions!B152), " ", Regressions!B152)</f>
        <v>2014</v>
      </c>
      <c r="C142" s="338" t="str">
        <f>IF(ISBLANK(Regressions!C152), " ", Regressions!C152)</f>
        <v>Primary</v>
      </c>
      <c r="D142" s="334">
        <f>IF(ISBLANK(Regressions!D152), " ", Regressions!D152)</f>
        <v>731752</v>
      </c>
      <c r="E142" s="210" t="e">
        <f>IF(ISNUMBER(Regressions!E152),ROUND(Regressions!E152, 1), NA())</f>
        <v>#N/A</v>
      </c>
      <c r="F142" s="335" t="e">
        <f>IF(ISNUMBER(Regressions!F152),ROUND(Regressions!F152, 1), NA())</f>
        <v>#N/A</v>
      </c>
      <c r="G142" s="232" t="e">
        <f>IF(ISNUMBER(Regressions!G152),ROUND(Regressions!G152, 1), NA())</f>
        <v>#N/A</v>
      </c>
      <c r="H142" s="336" t="e">
        <f>IF(ISNUMBER(Regressions!H152),ROUND(Regressions!H152, 1), NA())</f>
        <v>#N/A</v>
      </c>
      <c r="I142" s="233" t="e">
        <f>IF(ISNUMBER(Regressions!I152),ROUND(Regressions!I152, 1), NA())</f>
        <v>#N/A</v>
      </c>
      <c r="J142" s="337" t="e">
        <f>IF(ISNUMBER(Regressions!K152),ROUND(Regressions!K152, 1), NA())</f>
        <v>#N/A</v>
      </c>
      <c r="K142" s="335" t="e">
        <f>IF(ISNUMBER(Regressions!L152),ROUND(Regressions!L152, 1), NA())</f>
        <v>#N/A</v>
      </c>
      <c r="L142" s="234" t="e">
        <f>IF(ISNUMBER(Regressions!M152),ROUND(Regressions!M152, 1), NA())</f>
        <v>#N/A</v>
      </c>
      <c r="M142" s="336" t="e">
        <f>IF(ISNUMBER(Regressions!N152),ROUND(Regressions!N152, 1), NA())</f>
        <v>#N/A</v>
      </c>
      <c r="N142" s="233" t="e">
        <f>IF(ISNUMBER(Regressions!O152),ROUND(Regressions!O152, 1), NA())</f>
        <v>#N/A</v>
      </c>
      <c r="O142" s="337" t="e">
        <f>IF(ISNUMBER(Regressions!Q152),ROUND(Regressions!Q152, 1), NA())</f>
        <v>#N/A</v>
      </c>
      <c r="P142" s="335" t="e">
        <f>IF(ISNUMBER(Regressions!R152),ROUND(Regressions!R152, 1), NA())</f>
        <v>#N/A</v>
      </c>
      <c r="Q142" s="211" t="e">
        <f>IF(ISNUMBER(Regressions!S152),ROUND(Regressions!S152, 1), NA())</f>
        <v>#N/A</v>
      </c>
      <c r="R142" s="336" t="e">
        <f>IF(ISNUMBER(Regressions!T152),ROUND(Regressions!T152, 1), NA())</f>
        <v>#N/A</v>
      </c>
      <c r="S142" s="233" t="e">
        <f>IF(ISNUMBER(Regressions!U152),ROUND(Regressions!U152, 1), NA())</f>
        <v>#N/A</v>
      </c>
    </row>
    <row xmlns:x14ac="http://schemas.microsoft.com/office/spreadsheetml/2009/9/ac" r="143" x14ac:dyDescent="0.2">
      <c r="A143" s="332" t="str">
        <f>IF(ISBLANK(Regressions!A153), " ", Regressions!A153)</f>
        <v>Tajikistan</v>
      </c>
      <c r="B143" s="333">
        <f>IF(ISBLANK(Regressions!B153), " ", Regressions!B153)</f>
        <v>2015</v>
      </c>
      <c r="C143" s="338" t="str">
        <f>IF(ISBLANK(Regressions!C153), " ", Regressions!C153)</f>
        <v>Primary</v>
      </c>
      <c r="D143" s="334">
        <f>IF(ISBLANK(Regressions!D153), " ", Regressions!D153)</f>
        <v>748538</v>
      </c>
      <c r="E143" s="210" t="e">
        <f>IF(ISNUMBER(Regressions!E153),ROUND(Regressions!E153, 1), NA())</f>
        <v>#N/A</v>
      </c>
      <c r="F143" s="335" t="e">
        <f>IF(ISNUMBER(Regressions!F153),ROUND(Regressions!F153, 1), NA())</f>
        <v>#N/A</v>
      </c>
      <c r="G143" s="232" t="e">
        <f>IF(ISNUMBER(Regressions!G153),ROUND(Regressions!G153, 1), NA())</f>
        <v>#N/A</v>
      </c>
      <c r="H143" s="336" t="e">
        <f>IF(ISNUMBER(Regressions!H153),ROUND(Regressions!H153, 1), NA())</f>
        <v>#N/A</v>
      </c>
      <c r="I143" s="233" t="e">
        <f>IF(ISNUMBER(Regressions!I153),ROUND(Regressions!I153, 1), NA())</f>
        <v>#N/A</v>
      </c>
      <c r="J143" s="337" t="e">
        <f>IF(ISNUMBER(Regressions!K153),ROUND(Regressions!K153, 1), NA())</f>
        <v>#N/A</v>
      </c>
      <c r="K143" s="335" t="e">
        <f>IF(ISNUMBER(Regressions!L153),ROUND(Regressions!L153, 1), NA())</f>
        <v>#N/A</v>
      </c>
      <c r="L143" s="234" t="e">
        <f>IF(ISNUMBER(Regressions!M153),ROUND(Regressions!M153, 1), NA())</f>
        <v>#N/A</v>
      </c>
      <c r="M143" s="336" t="e">
        <f>IF(ISNUMBER(Regressions!N153),ROUND(Regressions!N153, 1), NA())</f>
        <v>#N/A</v>
      </c>
      <c r="N143" s="233" t="e">
        <f>IF(ISNUMBER(Regressions!O153),ROUND(Regressions!O153, 1), NA())</f>
        <v>#N/A</v>
      </c>
      <c r="O143" s="337" t="e">
        <f>IF(ISNUMBER(Regressions!Q153),ROUND(Regressions!Q153, 1), NA())</f>
        <v>#N/A</v>
      </c>
      <c r="P143" s="335" t="e">
        <f>IF(ISNUMBER(Regressions!R153),ROUND(Regressions!R153, 1), NA())</f>
        <v>#N/A</v>
      </c>
      <c r="Q143" s="211" t="e">
        <f>IF(ISNUMBER(Regressions!S153),ROUND(Regressions!S153, 1), NA())</f>
        <v>#N/A</v>
      </c>
      <c r="R143" s="336" t="e">
        <f>IF(ISNUMBER(Regressions!T153),ROUND(Regressions!T153, 1), NA())</f>
        <v>#N/A</v>
      </c>
      <c r="S143" s="233" t="e">
        <f>IF(ISNUMBER(Regressions!U153),ROUND(Regressions!U153, 1), NA())</f>
        <v>#N/A</v>
      </c>
    </row>
    <row xmlns:x14ac="http://schemas.microsoft.com/office/spreadsheetml/2009/9/ac" r="144" x14ac:dyDescent="0.2">
      <c r="A144" s="332" t="str">
        <f>IF(ISBLANK(Regressions!A154), " ", Regressions!A154)</f>
        <v>Tajikistan</v>
      </c>
      <c r="B144" s="333">
        <f>IF(ISBLANK(Regressions!B154), " ", Regressions!B154)</f>
        <v>2016</v>
      </c>
      <c r="C144" s="338" t="str">
        <f>IF(ISBLANK(Regressions!C154), " ", Regressions!C154)</f>
        <v>Primary</v>
      </c>
      <c r="D144" s="334">
        <f>IF(ISBLANK(Regressions!D154), " ", Regressions!D154)</f>
        <v>771880</v>
      </c>
      <c r="E144" s="210" t="e">
        <f>IF(ISNUMBER(Regressions!E154),ROUND(Regressions!E154, 1), NA())</f>
        <v>#N/A</v>
      </c>
      <c r="F144" s="335" t="e">
        <f>IF(ISNUMBER(Regressions!F154),ROUND(Regressions!F154, 1), NA())</f>
        <v>#N/A</v>
      </c>
      <c r="G144" s="232" t="e">
        <f>IF(ISNUMBER(Regressions!G154),ROUND(Regressions!G154, 1), NA())</f>
        <v>#N/A</v>
      </c>
      <c r="H144" s="336" t="e">
        <f>IF(ISNUMBER(Regressions!H154),ROUND(Regressions!H154, 1), NA())</f>
        <v>#N/A</v>
      </c>
      <c r="I144" s="233" t="e">
        <f>IF(ISNUMBER(Regressions!I154),ROUND(Regressions!I154, 1), NA())</f>
        <v>#N/A</v>
      </c>
      <c r="J144" s="337" t="e">
        <f>IF(ISNUMBER(Regressions!K154),ROUND(Regressions!K154, 1), NA())</f>
        <v>#N/A</v>
      </c>
      <c r="K144" s="335" t="e">
        <f>IF(ISNUMBER(Regressions!L154),ROUND(Regressions!L154, 1), NA())</f>
        <v>#N/A</v>
      </c>
      <c r="L144" s="234" t="e">
        <f>IF(ISNUMBER(Regressions!M154),ROUND(Regressions!M154, 1), NA())</f>
        <v>#N/A</v>
      </c>
      <c r="M144" s="336" t="e">
        <f>IF(ISNUMBER(Regressions!N154),ROUND(Regressions!N154, 1), NA())</f>
        <v>#N/A</v>
      </c>
      <c r="N144" s="233" t="e">
        <f>IF(ISNUMBER(Regressions!O154),ROUND(Regressions!O154, 1), NA())</f>
        <v>#N/A</v>
      </c>
      <c r="O144" s="337" t="e">
        <f>IF(ISNUMBER(Regressions!Q154),ROUND(Regressions!Q154, 1), NA())</f>
        <v>#N/A</v>
      </c>
      <c r="P144" s="335" t="e">
        <f>IF(ISNUMBER(Regressions!R154),ROUND(Regressions!R154, 1), NA())</f>
        <v>#N/A</v>
      </c>
      <c r="Q144" s="211" t="e">
        <f>IF(ISNUMBER(Regressions!S154),ROUND(Regressions!S154, 1), NA())</f>
        <v>#N/A</v>
      </c>
      <c r="R144" s="336" t="e">
        <f>IF(ISNUMBER(Regressions!T154),ROUND(Regressions!T154, 1), NA())</f>
        <v>#N/A</v>
      </c>
      <c r="S144" s="233" t="e">
        <f>IF(ISNUMBER(Regressions!U154),ROUND(Regressions!U154, 1), NA())</f>
        <v>#N/A</v>
      </c>
    </row>
    <row xmlns:x14ac="http://schemas.microsoft.com/office/spreadsheetml/2009/9/ac" r="145" x14ac:dyDescent="0.2">
      <c r="A145" s="332" t="str">
        <f>IF(ISBLANK(Regressions!A155), " ", Regressions!A155)</f>
        <v>Tajikistan</v>
      </c>
      <c r="B145" s="333">
        <f>IF(ISBLANK(Regressions!B155), " ", Regressions!B155)</f>
        <v>2017</v>
      </c>
      <c r="C145" s="338" t="str">
        <f>IF(ISBLANK(Regressions!C155), " ", Regressions!C155)</f>
        <v>Primary</v>
      </c>
      <c r="D145" s="334">
        <f>IF(ISBLANK(Regressions!D155), " ", Regressions!D155)</f>
        <v>803894</v>
      </c>
      <c r="E145" s="210" t="e">
        <f>IF(ISNUMBER(Regressions!E155),ROUND(Regressions!E155, 1), NA())</f>
        <v>#N/A</v>
      </c>
      <c r="F145" s="335" t="e">
        <f>IF(ISNUMBER(Regressions!F155),ROUND(Regressions!F155, 1), NA())</f>
        <v>#N/A</v>
      </c>
      <c r="G145" s="232" t="e">
        <f>IF(ISNUMBER(Regressions!G155),ROUND(Regressions!G155, 1), NA())</f>
        <v>#N/A</v>
      </c>
      <c r="H145" s="336" t="e">
        <f>IF(ISNUMBER(Regressions!H155),ROUND(Regressions!H155, 1), NA())</f>
        <v>#N/A</v>
      </c>
      <c r="I145" s="233" t="e">
        <f>IF(ISNUMBER(Regressions!I155),ROUND(Regressions!I155, 1), NA())</f>
        <v>#N/A</v>
      </c>
      <c r="J145" s="337" t="e">
        <f>IF(ISNUMBER(Regressions!K155),ROUND(Regressions!K155, 1), NA())</f>
        <v>#N/A</v>
      </c>
      <c r="K145" s="335" t="e">
        <f>IF(ISNUMBER(Regressions!L155),ROUND(Regressions!L155, 1), NA())</f>
        <v>#N/A</v>
      </c>
      <c r="L145" s="234" t="e">
        <f>IF(ISNUMBER(Regressions!M155),ROUND(Regressions!M155, 1), NA())</f>
        <v>#N/A</v>
      </c>
      <c r="M145" s="336" t="e">
        <f>IF(ISNUMBER(Regressions!N155),ROUND(Regressions!N155, 1), NA())</f>
        <v>#N/A</v>
      </c>
      <c r="N145" s="233" t="e">
        <f>IF(ISNUMBER(Regressions!O155),ROUND(Regressions!O155, 1), NA())</f>
        <v>#N/A</v>
      </c>
      <c r="O145" s="337" t="e">
        <f>IF(ISNUMBER(Regressions!Q155),ROUND(Regressions!Q155, 1), NA())</f>
        <v>#N/A</v>
      </c>
      <c r="P145" s="335" t="e">
        <f>IF(ISNUMBER(Regressions!R155),ROUND(Regressions!R155, 1), NA())</f>
        <v>#N/A</v>
      </c>
      <c r="Q145" s="211" t="e">
        <f>IF(ISNUMBER(Regressions!S155),ROUND(Regressions!S155, 1), NA())</f>
        <v>#N/A</v>
      </c>
      <c r="R145" s="336" t="e">
        <f>IF(ISNUMBER(Regressions!T155),ROUND(Regressions!T155, 1), NA())</f>
        <v>#N/A</v>
      </c>
      <c r="S145" s="233" t="e">
        <f>IF(ISNUMBER(Regressions!U155),ROUND(Regressions!U155, 1), NA())</f>
        <v>#N/A</v>
      </c>
    </row>
    <row xmlns:x14ac="http://schemas.microsoft.com/office/spreadsheetml/2009/9/ac" r="146" x14ac:dyDescent="0.2">
      <c r="A146" s="332" t="str">
        <f>IF(ISBLANK(Regressions!A156), " ", Regressions!A156)</f>
        <v>Tajikistan</v>
      </c>
      <c r="B146" s="333">
        <f>IF(ISBLANK(Regressions!B156), " ", Regressions!B156)</f>
        <v>2018</v>
      </c>
      <c r="C146" s="338" t="str">
        <f>IF(ISBLANK(Regressions!C156), " ", Regressions!C156)</f>
        <v>Primary</v>
      </c>
      <c r="D146" s="334">
        <f>IF(ISBLANK(Regressions!D156), " ", Regressions!D156)</f>
        <v>840590</v>
      </c>
      <c r="E146" s="210" t="e">
        <f>IF(ISNUMBER(Regressions!E156),ROUND(Regressions!E156, 1), NA())</f>
        <v>#N/A</v>
      </c>
      <c r="F146" s="335" t="e">
        <f>IF(ISNUMBER(Regressions!F156),ROUND(Regressions!F156, 1), NA())</f>
        <v>#N/A</v>
      </c>
      <c r="G146" s="232" t="e">
        <f>IF(ISNUMBER(Regressions!G156),ROUND(Regressions!G156, 1), NA())</f>
        <v>#N/A</v>
      </c>
      <c r="H146" s="336" t="e">
        <f>IF(ISNUMBER(Regressions!H156),ROUND(Regressions!H156, 1), NA())</f>
        <v>#N/A</v>
      </c>
      <c r="I146" s="233" t="e">
        <f>IF(ISNUMBER(Regressions!I156),ROUND(Regressions!I156, 1), NA())</f>
        <v>#N/A</v>
      </c>
      <c r="J146" s="337" t="e">
        <f>IF(ISNUMBER(Regressions!K156),ROUND(Regressions!K156, 1), NA())</f>
        <v>#N/A</v>
      </c>
      <c r="K146" s="335" t="e">
        <f>IF(ISNUMBER(Regressions!L156),ROUND(Regressions!L156, 1), NA())</f>
        <v>#N/A</v>
      </c>
      <c r="L146" s="234" t="e">
        <f>IF(ISNUMBER(Regressions!M156),ROUND(Regressions!M156, 1), NA())</f>
        <v>#N/A</v>
      </c>
      <c r="M146" s="336" t="e">
        <f>IF(ISNUMBER(Regressions!N156),ROUND(Regressions!N156, 1), NA())</f>
        <v>#N/A</v>
      </c>
      <c r="N146" s="233" t="e">
        <f>IF(ISNUMBER(Regressions!O156),ROUND(Regressions!O156, 1), NA())</f>
        <v>#N/A</v>
      </c>
      <c r="O146" s="337" t="e">
        <f>IF(ISNUMBER(Regressions!Q156),ROUND(Regressions!Q156, 1), NA())</f>
        <v>#N/A</v>
      </c>
      <c r="P146" s="335" t="e">
        <f>IF(ISNUMBER(Regressions!R156),ROUND(Regressions!R156, 1), NA())</f>
        <v>#N/A</v>
      </c>
      <c r="Q146" s="211" t="e">
        <f>IF(ISNUMBER(Regressions!S156),ROUND(Regressions!S156, 1), NA())</f>
        <v>#N/A</v>
      </c>
      <c r="R146" s="336" t="e">
        <f>IF(ISNUMBER(Regressions!T156),ROUND(Regressions!T156, 1), NA())</f>
        <v>#N/A</v>
      </c>
      <c r="S146" s="233" t="e">
        <f>IF(ISNUMBER(Regressions!U156),ROUND(Regressions!U156, 1), NA())</f>
        <v>#N/A</v>
      </c>
    </row>
    <row xmlns:x14ac="http://schemas.microsoft.com/office/spreadsheetml/2009/9/ac" r="147" x14ac:dyDescent="0.2">
      <c r="A147" s="332" t="str">
        <f>IF(ISBLANK(Regressions!A157), " ", Regressions!A157)</f>
        <v>Tajikistan</v>
      </c>
      <c r="B147" s="333">
        <f>IF(ISBLANK(Regressions!B157), " ", Regressions!B157)</f>
        <v>2019</v>
      </c>
      <c r="C147" s="338" t="str">
        <f>IF(ISBLANK(Regressions!C157), " ", Regressions!C157)</f>
        <v>Primary</v>
      </c>
      <c r="D147" s="334">
        <f>IF(ISBLANK(Regressions!D157), " ", Regressions!D157)</f>
        <v>877517</v>
      </c>
      <c r="E147" s="210" t="e">
        <f>IF(ISNUMBER(Regressions!E157),ROUND(Regressions!E157, 1), NA())</f>
        <v>#N/A</v>
      </c>
      <c r="F147" s="335" t="e">
        <f>IF(ISNUMBER(Regressions!F157),ROUND(Regressions!F157, 1), NA())</f>
        <v>#N/A</v>
      </c>
      <c r="G147" s="232" t="e">
        <f>IF(ISNUMBER(Regressions!G157),ROUND(Regressions!G157, 1), NA())</f>
        <v>#N/A</v>
      </c>
      <c r="H147" s="336" t="e">
        <f>IF(ISNUMBER(Regressions!H157),ROUND(Regressions!H157, 1), NA())</f>
        <v>#N/A</v>
      </c>
      <c r="I147" s="233" t="e">
        <f>IF(ISNUMBER(Regressions!I157),ROUND(Regressions!I157, 1), NA())</f>
        <v>#N/A</v>
      </c>
      <c r="J147" s="337" t="e">
        <f>IF(ISNUMBER(Regressions!K157),ROUND(Regressions!K157, 1), NA())</f>
        <v>#N/A</v>
      </c>
      <c r="K147" s="335" t="e">
        <f>IF(ISNUMBER(Regressions!L157),ROUND(Regressions!L157, 1), NA())</f>
        <v>#N/A</v>
      </c>
      <c r="L147" s="234" t="e">
        <f>IF(ISNUMBER(Regressions!M157),ROUND(Regressions!M157, 1), NA())</f>
        <v>#N/A</v>
      </c>
      <c r="M147" s="336" t="e">
        <f>IF(ISNUMBER(Regressions!N157),ROUND(Regressions!N157, 1), NA())</f>
        <v>#N/A</v>
      </c>
      <c r="N147" s="233" t="e">
        <f>IF(ISNUMBER(Regressions!O157),ROUND(Regressions!O157, 1), NA())</f>
        <v>#N/A</v>
      </c>
      <c r="O147" s="337" t="e">
        <f>IF(ISNUMBER(Regressions!Q157),ROUND(Regressions!Q157, 1), NA())</f>
        <v>#N/A</v>
      </c>
      <c r="P147" s="335" t="e">
        <f>IF(ISNUMBER(Regressions!R157),ROUND(Regressions!R157, 1), NA())</f>
        <v>#N/A</v>
      </c>
      <c r="Q147" s="211" t="e">
        <f>IF(ISNUMBER(Regressions!S157),ROUND(Regressions!S157, 1), NA())</f>
        <v>#N/A</v>
      </c>
      <c r="R147" s="336" t="e">
        <f>IF(ISNUMBER(Regressions!T157),ROUND(Regressions!T157, 1), NA())</f>
        <v>#N/A</v>
      </c>
      <c r="S147" s="233" t="e">
        <f>IF(ISNUMBER(Regressions!U157),ROUND(Regressions!U157, 1), NA())</f>
        <v>#N/A</v>
      </c>
    </row>
    <row xmlns:x14ac="http://schemas.microsoft.com/office/spreadsheetml/2009/9/ac" r="148" x14ac:dyDescent="0.2">
      <c r="A148" s="332" t="str">
        <f>IF(ISBLANK(Regressions!A158), " ", Regressions!A158)</f>
        <v>Tajikistan</v>
      </c>
      <c r="B148" s="333">
        <f>IF(ISBLANK(Regressions!B158), " ", Regressions!B158)</f>
        <v>2020</v>
      </c>
      <c r="C148" s="338" t="str">
        <f>IF(ISBLANK(Regressions!C158), " ", Regressions!C158)</f>
        <v>Primary</v>
      </c>
      <c r="D148" s="334">
        <f>IF(ISBLANK(Regressions!D158), " ", Regressions!D158)</f>
        <v>910010</v>
      </c>
      <c r="E148" s="210" t="e">
        <f>IF(ISNUMBER(Regressions!E158),ROUND(Regressions!E158, 1), NA())</f>
        <v>#N/A</v>
      </c>
      <c r="F148" s="335" t="e">
        <f>IF(ISNUMBER(Regressions!F158),ROUND(Regressions!F158, 1), NA())</f>
        <v>#N/A</v>
      </c>
      <c r="G148" s="232" t="e">
        <f>IF(ISNUMBER(Regressions!G158),ROUND(Regressions!G158, 1), NA())</f>
        <v>#N/A</v>
      </c>
      <c r="H148" s="336" t="e">
        <f>IF(ISNUMBER(Regressions!H158),ROUND(Regressions!H158, 1), NA())</f>
        <v>#N/A</v>
      </c>
      <c r="I148" s="233" t="e">
        <f>IF(ISNUMBER(Regressions!I158),ROUND(Regressions!I158, 1), NA())</f>
        <v>#N/A</v>
      </c>
      <c r="J148" s="337" t="e">
        <f>IF(ISNUMBER(Regressions!K158),ROUND(Regressions!K158, 1), NA())</f>
        <v>#N/A</v>
      </c>
      <c r="K148" s="335" t="e">
        <f>IF(ISNUMBER(Regressions!L158),ROUND(Regressions!L158, 1), NA())</f>
        <v>#N/A</v>
      </c>
      <c r="L148" s="234" t="e">
        <f>IF(ISNUMBER(Regressions!M158),ROUND(Regressions!M158, 1), NA())</f>
        <v>#N/A</v>
      </c>
      <c r="M148" s="336" t="e">
        <f>IF(ISNUMBER(Regressions!N158),ROUND(Regressions!N158, 1), NA())</f>
        <v>#N/A</v>
      </c>
      <c r="N148" s="233" t="e">
        <f>IF(ISNUMBER(Regressions!O158),ROUND(Regressions!O158, 1), NA())</f>
        <v>#N/A</v>
      </c>
      <c r="O148" s="337" t="e">
        <f>IF(ISNUMBER(Regressions!Q158),ROUND(Regressions!Q158, 1), NA())</f>
        <v>#N/A</v>
      </c>
      <c r="P148" s="335" t="e">
        <f>IF(ISNUMBER(Regressions!R158),ROUND(Regressions!R158, 1), NA())</f>
        <v>#N/A</v>
      </c>
      <c r="Q148" s="211" t="e">
        <f>IF(ISNUMBER(Regressions!S158),ROUND(Regressions!S158, 1), NA())</f>
        <v>#N/A</v>
      </c>
      <c r="R148" s="336" t="e">
        <f>IF(ISNUMBER(Regressions!T158),ROUND(Regressions!T158, 1), NA())</f>
        <v>#N/A</v>
      </c>
      <c r="S148" s="233" t="e">
        <f>IF(ISNUMBER(Regressions!U158),ROUND(Regressions!U158, 1), NA())</f>
        <v>#N/A</v>
      </c>
    </row>
    <row xmlns:x14ac="http://schemas.microsoft.com/office/spreadsheetml/2009/9/ac" r="149" x14ac:dyDescent="0.2">
      <c r="A149" s="382" t="str">
        <f>IF(ISBLANK(Regressions!A159), " ", Regressions!A159)</f>
        <v>Tajikistan</v>
      </c>
      <c r="B149" s="383">
        <f>IF(ISBLANK(Regressions!B159), " ", Regressions!B159)</f>
        <v>2021</v>
      </c>
      <c r="C149" s="384" t="str">
        <f>IF(ISBLANK(Regressions!C159), " ", Regressions!C159)</f>
        <v>Primary</v>
      </c>
      <c r="D149" s="385">
        <f>IF(ISBLANK(Regressions!D159), " ", Regressions!D159)</f>
        <v>938987</v>
      </c>
      <c r="E149" s="388" t="e">
        <f>IF(ISNUMBER(Regressions!E159),ROUND(Regressions!E159, 1), NA())</f>
        <v>#N/A</v>
      </c>
      <c r="F149" s="386" t="e">
        <f>IF(ISNUMBER(Regressions!F159),ROUND(Regressions!F159, 1), NA())</f>
        <v>#N/A</v>
      </c>
      <c r="G149" s="389" t="e">
        <f>IF(ISNUMBER(Regressions!G159),ROUND(Regressions!G159, 1), NA())</f>
        <v>#N/A</v>
      </c>
      <c r="H149" s="387" t="e">
        <f>IF(ISNUMBER(Regressions!H159),ROUND(Regressions!H159, 1), NA())</f>
        <v>#N/A</v>
      </c>
      <c r="I149" s="390" t="e">
        <f>IF(ISNUMBER(Regressions!I159),ROUND(Regressions!I159, 1), NA())</f>
        <v>#N/A</v>
      </c>
      <c r="J149" s="388" t="e">
        <f>IF(ISNUMBER(Regressions!K159),ROUND(Regressions!K159, 1), NA())</f>
        <v>#N/A</v>
      </c>
      <c r="K149" s="386" t="e">
        <f>IF(ISNUMBER(Regressions!L159),ROUND(Regressions!L159, 1), NA())</f>
        <v>#N/A</v>
      </c>
      <c r="L149" s="391" t="e">
        <f>IF(ISNUMBER(Regressions!M159),ROUND(Regressions!M159, 1), NA())</f>
        <v>#N/A</v>
      </c>
      <c r="M149" s="387" t="e">
        <f>IF(ISNUMBER(Regressions!N159),ROUND(Regressions!N159, 1), NA())</f>
        <v>#N/A</v>
      </c>
      <c r="N149" s="390" t="e">
        <f>IF(ISNUMBER(Regressions!O159),ROUND(Regressions!O159, 1), NA())</f>
        <v>#N/A</v>
      </c>
      <c r="O149" s="388" t="e">
        <f>IF(ISNUMBER(Regressions!Q159),ROUND(Regressions!Q159, 1), NA())</f>
        <v>#N/A</v>
      </c>
      <c r="P149" s="386" t="e">
        <f>IF(ISNUMBER(Regressions!R159),ROUND(Regressions!R159, 1), NA())</f>
        <v>#N/A</v>
      </c>
      <c r="Q149" s="392" t="e">
        <f>IF(ISNUMBER(Regressions!S159),ROUND(Regressions!S159, 1), NA())</f>
        <v>#N/A</v>
      </c>
      <c r="R149" s="387" t="e">
        <f>IF(ISNUMBER(Regressions!T159),ROUND(Regressions!T159, 1), NA())</f>
        <v>#N/A</v>
      </c>
      <c r="S149" s="390" t="e">
        <f>IF(ISNUMBER(Regressions!U159),ROUND(Regressions!U159, 1), NA())</f>
        <v>#N/A</v>
      </c>
      <c r="T149" s="381"/>
      <c r="U149" s="381"/>
      <c r="V149" s="381"/>
      <c r="W149" s="381"/>
      <c r="X149" s="381"/>
      <c r="Y149" s="381"/>
      <c r="Z149" s="381"/>
      <c r="AA149" s="381"/>
      <c r="AB149" s="381"/>
      <c r="AC149" s="381"/>
    </row>
    <row xmlns:x14ac="http://schemas.microsoft.com/office/spreadsheetml/2009/9/ac" r="150" x14ac:dyDescent="0.2">
      <c r="A150" s="332" t="str">
        <f>IF(ISBLANK(Regressions!A160), " ", Regressions!A160)</f>
        <v>Tajikistan</v>
      </c>
      <c r="B150" s="333">
        <f>IF(ISBLANK(Regressions!B160), " ", Regressions!B160)</f>
        <v>2022</v>
      </c>
      <c r="C150" s="338" t="str">
        <f>IF(ISBLANK(Regressions!C160), " ", Regressions!C160)</f>
        <v>Primary</v>
      </c>
      <c r="D150" s="334">
        <f>IF(ISBLANK(Regressions!D160), " ", Regressions!D160)</f>
        <v>965207</v>
      </c>
      <c r="E150" s="210" t="e">
        <f>IF(ISNUMBER(Regressions!E160),ROUND(Regressions!E160, 1), NA())</f>
        <v>#N/A</v>
      </c>
      <c r="F150" s="335" t="e">
        <f>IF(ISNUMBER(Regressions!F160),ROUND(Regressions!F160, 1), NA())</f>
        <v>#N/A</v>
      </c>
      <c r="G150" s="232" t="e">
        <f>IF(ISNUMBER(Regressions!G160),ROUND(Regressions!G160, 1), NA())</f>
        <v>#N/A</v>
      </c>
      <c r="H150" s="336" t="e">
        <f>IF(ISNUMBER(Regressions!H160),ROUND(Regressions!H160, 1), NA())</f>
        <v>#N/A</v>
      </c>
      <c r="I150" s="233" t="e">
        <f>IF(ISNUMBER(Regressions!I160),ROUND(Regressions!I160, 1), NA())</f>
        <v>#N/A</v>
      </c>
      <c r="J150" s="337" t="e">
        <f>IF(ISNUMBER(Regressions!K160),ROUND(Regressions!K160, 1), NA())</f>
        <v>#N/A</v>
      </c>
      <c r="K150" s="335" t="e">
        <f>IF(ISNUMBER(Regressions!L160),ROUND(Regressions!L160, 1), NA())</f>
        <v>#N/A</v>
      </c>
      <c r="L150" s="234" t="e">
        <f>IF(ISNUMBER(Regressions!M160),ROUND(Regressions!M160, 1), NA())</f>
        <v>#N/A</v>
      </c>
      <c r="M150" s="336" t="e">
        <f>IF(ISNUMBER(Regressions!N160),ROUND(Regressions!N160, 1), NA())</f>
        <v>#N/A</v>
      </c>
      <c r="N150" s="233" t="e">
        <f>IF(ISNUMBER(Regressions!O160),ROUND(Regressions!O160, 1), NA())</f>
        <v>#N/A</v>
      </c>
      <c r="O150" s="337" t="e">
        <f>IF(ISNUMBER(Regressions!Q160),ROUND(Regressions!Q160, 1), NA())</f>
        <v>#N/A</v>
      </c>
      <c r="P150" s="335" t="e">
        <f>IF(ISNUMBER(Regressions!R160),ROUND(Regressions!R160, 1), NA())</f>
        <v>#N/A</v>
      </c>
      <c r="Q150" s="211" t="e">
        <f>IF(ISNUMBER(Regressions!S160),ROUND(Regressions!S160, 1), NA())</f>
        <v>#N/A</v>
      </c>
      <c r="R150" s="336" t="e">
        <f>IF(ISNUMBER(Regressions!T160),ROUND(Regressions!T160, 1), NA())</f>
        <v>#N/A</v>
      </c>
      <c r="S150" s="233" t="e">
        <f>IF(ISNUMBER(Regressions!U160),ROUND(Regressions!U160, 1), NA())</f>
        <v>#N/A</v>
      </c>
    </row>
    <row xmlns:x14ac="http://schemas.microsoft.com/office/spreadsheetml/2009/9/ac" r="151" x14ac:dyDescent="0.2">
      <c r="A151" s="339" t="str">
        <f>IF(ISBLANK(Regressions!A161), " ", Regressions!A161)</f>
        <v>Tajikistan</v>
      </c>
      <c r="B151" s="340">
        <f>IF(ISBLANK(Regressions!B161), " ", Regressions!B161)</f>
        <v>2023</v>
      </c>
      <c r="C151" s="341" t="str">
        <f>IF(ISBLANK(Regressions!C161), " ", Regressions!C161)</f>
        <v>Primary</v>
      </c>
      <c r="D151" s="342">
        <f>IF(ISBLANK(Regressions!D161), " ", Regressions!D161)</f>
        <v>885392</v>
      </c>
      <c r="E151" s="343" t="e">
        <f>IF(ISNUMBER(Regressions!E161),ROUND(Regressions!E161, 1), NA())</f>
        <v>#N/A</v>
      </c>
      <c r="F151" s="344" t="e">
        <f>IF(ISNUMBER(Regressions!F161),ROUND(Regressions!F161, 1), NA())</f>
        <v>#N/A</v>
      </c>
      <c r="G151" s="345" t="e">
        <f>IF(ISNUMBER(Regressions!G161),ROUND(Regressions!G161, 1), NA())</f>
        <v>#N/A</v>
      </c>
      <c r="H151" s="346" t="e">
        <f>IF(ISNUMBER(Regressions!H161),ROUND(Regressions!H161, 1), NA())</f>
        <v>#N/A</v>
      </c>
      <c r="I151" s="347" t="e">
        <f>IF(ISNUMBER(Regressions!I161),ROUND(Regressions!I161, 1), NA())</f>
        <v>#N/A</v>
      </c>
      <c r="J151" s="348" t="e">
        <f>IF(ISNUMBER(Regressions!K161),ROUND(Regressions!K161, 1), NA())</f>
        <v>#N/A</v>
      </c>
      <c r="K151" s="344" t="e">
        <f>IF(ISNUMBER(Regressions!L161),ROUND(Regressions!L161, 1), NA())</f>
        <v>#N/A</v>
      </c>
      <c r="L151" s="349" t="e">
        <f>IF(ISNUMBER(Regressions!M161),ROUND(Regressions!M161, 1), NA())</f>
        <v>#N/A</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t="e">
        <f>IF(ISNUMBER(Regressions!S161),ROUND(Regressions!S161, 1), NA())</f>
        <v>#N/A</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Tajikistan</v>
      </c>
      <c r="B152" s="333">
        <f>IF(ISBLANK(Regressions!B162), " ", Regressions!B162)</f>
        <v>2024</v>
      </c>
      <c r="C152" s="338" t="str">
        <f>IF(ISBLANK(Regressions!C162), " ", Regressions!C162)</f>
        <v>Primary</v>
      </c>
      <c r="D152" s="334" t="str">
        <f>IF(ISBLANK(Regressions!D162), " ", Regressions!D162)</f>
        <v> </v>
      </c>
      <c r="E152" s="210" t="e">
        <f>IF(ISNUMBER(Regressions!E162),ROUND(Regressions!E162, 1), NA())</f>
        <v>#N/A</v>
      </c>
      <c r="F152" s="335" t="e">
        <f>IF(ISNUMBER(Regressions!F162),ROUND(Regressions!F162, 1), NA())</f>
        <v>#N/A</v>
      </c>
      <c r="G152" s="232" t="e">
        <f>IF(ISNUMBER(Regressions!G162),ROUND(Regressions!G162, 1), NA())</f>
        <v>#N/A</v>
      </c>
      <c r="H152" s="336" t="e">
        <f>IF(ISNUMBER(Regressions!H162),ROUND(Regressions!H162, 1), NA())</f>
        <v>#N/A</v>
      </c>
      <c r="I152" s="233" t="e">
        <f>IF(ISNUMBER(Regressions!I162),ROUND(Regressions!I162, 1), NA())</f>
        <v>#N/A</v>
      </c>
      <c r="J152" s="337" t="e">
        <f>IF(ISNUMBER(Regressions!K162),ROUND(Regressions!K162, 1), NA())</f>
        <v>#N/A</v>
      </c>
      <c r="K152" s="335" t="e">
        <f>IF(ISNUMBER(Regressions!L162),ROUND(Regressions!L162, 1), NA())</f>
        <v>#N/A</v>
      </c>
      <c r="L152" s="234" t="e">
        <f>IF(ISNUMBER(Regressions!M162),ROUND(Regressions!M162, 1), NA())</f>
        <v>#N/A</v>
      </c>
      <c r="M152" s="336" t="e">
        <f>IF(ISNUMBER(Regressions!N162),ROUND(Regressions!N162, 1), NA())</f>
        <v>#N/A</v>
      </c>
      <c r="N152" s="233" t="e">
        <f>IF(ISNUMBER(Regressions!O162),ROUND(Regressions!O162, 1), NA())</f>
        <v>#N/A</v>
      </c>
      <c r="O152" s="337" t="e">
        <f>IF(ISNUMBER(Regressions!Q162),ROUND(Regressions!Q162, 1), NA())</f>
        <v>#N/A</v>
      </c>
      <c r="P152" s="335" t="e">
        <f>IF(ISNUMBER(Regressions!R162),ROUND(Regressions!R162, 1), NA())</f>
        <v>#N/A</v>
      </c>
      <c r="Q152" s="211" t="e">
        <f>IF(ISNUMBER(Regressions!S162),ROUND(Regressions!S162, 1), NA())</f>
        <v>#N/A</v>
      </c>
      <c r="R152" s="336" t="e">
        <f>IF(ISNUMBER(Regressions!T162),ROUND(Regressions!T162, 1), NA())</f>
        <v>#N/A</v>
      </c>
      <c r="S152" s="233" t="e">
        <f>IF(ISNUMBER(Regressions!U162),ROUND(Regressions!U162, 1), NA())</f>
        <v>#N/A</v>
      </c>
    </row>
    <row xmlns:x14ac="http://schemas.microsoft.com/office/spreadsheetml/2009/9/ac" r="153" hidden="true" x14ac:dyDescent="0.2">
      <c r="A153" s="332" t="str">
        <f>IF(ISBLANK(Regressions!A163), " ", Regressions!A163)</f>
        <v>Tajikistan</v>
      </c>
      <c r="B153" s="333">
        <f>IF(ISBLANK(Regressions!B163), " ", Regressions!B163)</f>
        <v>2025</v>
      </c>
      <c r="C153" s="338" t="str">
        <f>IF(ISBLANK(Regressions!C163), " ", Regressions!C163)</f>
        <v>Primary</v>
      </c>
      <c r="D153" s="334" t="str">
        <f>IF(ISBLANK(Regressions!D163), " ", Regressions!D163)</f>
        <v> </v>
      </c>
      <c r="E153" s="210" t="e">
        <f>IF(ISNUMBER(Regressions!E163),ROUND(Regressions!E163, 1), NA())</f>
        <v>#N/A</v>
      </c>
      <c r="F153" s="335" t="e">
        <f>IF(ISNUMBER(Regressions!F163),ROUND(Regressions!F163, 1), NA())</f>
        <v>#N/A</v>
      </c>
      <c r="G153" s="232" t="e">
        <f>IF(ISNUMBER(Regressions!G163),ROUND(Regressions!G163, 1), NA())</f>
        <v>#N/A</v>
      </c>
      <c r="H153" s="336" t="e">
        <f>IF(ISNUMBER(Regressions!H163),ROUND(Regressions!H163, 1), NA())</f>
        <v>#N/A</v>
      </c>
      <c r="I153" s="233" t="e">
        <f>IF(ISNUMBER(Regressions!I163),ROUND(Regressions!I163, 1), NA())</f>
        <v>#N/A</v>
      </c>
      <c r="J153" s="337" t="e">
        <f>IF(ISNUMBER(Regressions!K163),ROUND(Regressions!K163, 1), NA())</f>
        <v>#N/A</v>
      </c>
      <c r="K153" s="335" t="e">
        <f>IF(ISNUMBER(Regressions!L163),ROUND(Regressions!L163, 1), NA())</f>
        <v>#N/A</v>
      </c>
      <c r="L153" s="234" t="e">
        <f>IF(ISNUMBER(Regressions!M163),ROUND(Regressions!M163, 1), NA())</f>
        <v>#N/A</v>
      </c>
      <c r="M153" s="336" t="e">
        <f>IF(ISNUMBER(Regressions!N163),ROUND(Regressions!N163, 1), NA())</f>
        <v>#N/A</v>
      </c>
      <c r="N153" s="233" t="e">
        <f>IF(ISNUMBER(Regressions!O163),ROUND(Regressions!O163, 1), NA())</f>
        <v>#N/A</v>
      </c>
      <c r="O153" s="337" t="e">
        <f>IF(ISNUMBER(Regressions!Q163),ROUND(Regressions!Q163, 1), NA())</f>
        <v>#N/A</v>
      </c>
      <c r="P153" s="335" t="e">
        <f>IF(ISNUMBER(Regressions!R163),ROUND(Regressions!R163, 1), NA())</f>
        <v>#N/A</v>
      </c>
      <c r="Q153" s="211" t="e">
        <f>IF(ISNUMBER(Regressions!S163),ROUND(Regressions!S163, 1), NA())</f>
        <v>#N/A</v>
      </c>
      <c r="R153" s="336" t="e">
        <f>IF(ISNUMBER(Regressions!T163),ROUND(Regressions!T163, 1), NA())</f>
        <v>#N/A</v>
      </c>
      <c r="S153" s="233" t="e">
        <f>IF(ISNUMBER(Regressions!U163),ROUND(Regressions!U163, 1), NA())</f>
        <v>#N/A</v>
      </c>
    </row>
    <row xmlns:x14ac="http://schemas.microsoft.com/office/spreadsheetml/2009/9/ac" r="154" hidden="true" x14ac:dyDescent="0.2">
      <c r="A154" s="332" t="str">
        <f>IF(ISBLANK(Regressions!A164), " ", Regressions!A164)</f>
        <v>Tajikistan</v>
      </c>
      <c r="B154" s="333">
        <f>IF(ISBLANK(Regressions!B164), " ", Regressions!B164)</f>
        <v>2026</v>
      </c>
      <c r="C154" s="338" t="str">
        <f>IF(ISBLANK(Regressions!C164), " ", Regressions!C164)</f>
        <v>Primary</v>
      </c>
      <c r="D154" s="334" t="str">
        <f>IF(ISBLANK(Regressions!D164), " ", Regressions!D164)</f>
        <v> </v>
      </c>
      <c r="E154" s="210" t="e">
        <f>IF(ISNUMBER(Regressions!E164),ROUND(Regressions!E164, 1), NA())</f>
        <v>#N/A</v>
      </c>
      <c r="F154" s="335" t="e">
        <f>IF(ISNUMBER(Regressions!F164),ROUND(Regressions!F164, 1), NA())</f>
        <v>#N/A</v>
      </c>
      <c r="G154" s="232" t="e">
        <f>IF(ISNUMBER(Regressions!G164),ROUND(Regressions!G164, 1), NA())</f>
        <v>#N/A</v>
      </c>
      <c r="H154" s="336" t="e">
        <f>IF(ISNUMBER(Regressions!H164),ROUND(Regressions!H164, 1), NA())</f>
        <v>#N/A</v>
      </c>
      <c r="I154" s="233" t="e">
        <f>IF(ISNUMBER(Regressions!I164),ROUND(Regressions!I164, 1), NA())</f>
        <v>#N/A</v>
      </c>
      <c r="J154" s="337" t="e">
        <f>IF(ISNUMBER(Regressions!K164),ROUND(Regressions!K164, 1), NA())</f>
        <v>#N/A</v>
      </c>
      <c r="K154" s="335" t="e">
        <f>IF(ISNUMBER(Regressions!L164),ROUND(Regressions!L164, 1), NA())</f>
        <v>#N/A</v>
      </c>
      <c r="L154" s="234" t="e">
        <f>IF(ISNUMBER(Regressions!M164),ROUND(Regressions!M164, 1), NA())</f>
        <v>#N/A</v>
      </c>
      <c r="M154" s="336" t="e">
        <f>IF(ISNUMBER(Regressions!N164),ROUND(Regressions!N164, 1), NA())</f>
        <v>#N/A</v>
      </c>
      <c r="N154" s="233" t="e">
        <f>IF(ISNUMBER(Regressions!O164),ROUND(Regressions!O164, 1), NA())</f>
        <v>#N/A</v>
      </c>
      <c r="O154" s="337" t="e">
        <f>IF(ISNUMBER(Regressions!Q164),ROUND(Regressions!Q164, 1), NA())</f>
        <v>#N/A</v>
      </c>
      <c r="P154" s="335" t="e">
        <f>IF(ISNUMBER(Regressions!R164),ROUND(Regressions!R164, 1), NA())</f>
        <v>#N/A</v>
      </c>
      <c r="Q154" s="211" t="e">
        <f>IF(ISNUMBER(Regressions!S164),ROUND(Regressions!S164, 1), NA())</f>
        <v>#N/A</v>
      </c>
      <c r="R154" s="336" t="e">
        <f>IF(ISNUMBER(Regressions!T164),ROUND(Regressions!T164, 1), NA())</f>
        <v>#N/A</v>
      </c>
      <c r="S154" s="233" t="e">
        <f>IF(ISNUMBER(Regressions!U164),ROUND(Regressions!U164, 1), NA())</f>
        <v>#N/A</v>
      </c>
    </row>
    <row xmlns:x14ac="http://schemas.microsoft.com/office/spreadsheetml/2009/9/ac" r="155" hidden="true" x14ac:dyDescent="0.2">
      <c r="A155" s="332" t="str">
        <f>IF(ISBLANK(Regressions!A165), " ", Regressions!A165)</f>
        <v>Tajikistan</v>
      </c>
      <c r="B155" s="333">
        <f>IF(ISBLANK(Regressions!B165), " ", Regressions!B165)</f>
        <v>2027</v>
      </c>
      <c r="C155" s="338" t="str">
        <f>IF(ISBLANK(Regressions!C165), " ", Regressions!C165)</f>
        <v>Primary</v>
      </c>
      <c r="D155" s="334" t="str">
        <f>IF(ISBLANK(Regressions!D165), " ", Regressions!D165)</f>
        <v> </v>
      </c>
      <c r="E155" s="210" t="e">
        <f>IF(ISNUMBER(Regressions!E165),ROUND(Regressions!E165, 1), NA())</f>
        <v>#N/A</v>
      </c>
      <c r="F155" s="335" t="e">
        <f>IF(ISNUMBER(Regressions!F165),ROUND(Regressions!F165, 1), NA())</f>
        <v>#N/A</v>
      </c>
      <c r="G155" s="232" t="e">
        <f>IF(ISNUMBER(Regressions!G165),ROUND(Regressions!G165, 1), NA())</f>
        <v>#N/A</v>
      </c>
      <c r="H155" s="336" t="e">
        <f>IF(ISNUMBER(Regressions!H165),ROUND(Regressions!H165, 1), NA())</f>
        <v>#N/A</v>
      </c>
      <c r="I155" s="233" t="e">
        <f>IF(ISNUMBER(Regressions!I165),ROUND(Regressions!I165, 1), NA())</f>
        <v>#N/A</v>
      </c>
      <c r="J155" s="337" t="e">
        <f>IF(ISNUMBER(Regressions!K165),ROUND(Regressions!K165, 1), NA())</f>
        <v>#N/A</v>
      </c>
      <c r="K155" s="335" t="e">
        <f>IF(ISNUMBER(Regressions!L165),ROUND(Regressions!L165, 1), NA())</f>
        <v>#N/A</v>
      </c>
      <c r="L155" s="234" t="e">
        <f>IF(ISNUMBER(Regressions!M165),ROUND(Regressions!M165, 1), NA())</f>
        <v>#N/A</v>
      </c>
      <c r="M155" s="336" t="e">
        <f>IF(ISNUMBER(Regressions!N165),ROUND(Regressions!N165, 1), NA())</f>
        <v>#N/A</v>
      </c>
      <c r="N155" s="233" t="e">
        <f>IF(ISNUMBER(Regressions!O165),ROUND(Regressions!O165, 1), NA())</f>
        <v>#N/A</v>
      </c>
      <c r="O155" s="337" t="e">
        <f>IF(ISNUMBER(Regressions!Q165),ROUND(Regressions!Q165, 1), NA())</f>
        <v>#N/A</v>
      </c>
      <c r="P155" s="335" t="e">
        <f>IF(ISNUMBER(Regressions!R165),ROUND(Regressions!R165, 1), NA())</f>
        <v>#N/A</v>
      </c>
      <c r="Q155" s="211" t="e">
        <f>IF(ISNUMBER(Regressions!S165),ROUND(Regressions!S165, 1), NA())</f>
        <v>#N/A</v>
      </c>
      <c r="R155" s="336" t="e">
        <f>IF(ISNUMBER(Regressions!T165),ROUND(Regressions!T165, 1), NA())</f>
        <v>#N/A</v>
      </c>
      <c r="S155" s="233" t="e">
        <f>IF(ISNUMBER(Regressions!U165),ROUND(Regressions!U165, 1), NA())</f>
        <v>#N/A</v>
      </c>
    </row>
    <row xmlns:x14ac="http://schemas.microsoft.com/office/spreadsheetml/2009/9/ac" r="156" hidden="true" x14ac:dyDescent="0.2">
      <c r="A156" s="332" t="str">
        <f>IF(ISBLANK(Regressions!A166), " ", Regressions!A166)</f>
        <v>Tajikistan</v>
      </c>
      <c r="B156" s="333">
        <f>IF(ISBLANK(Regressions!B166), " ", Regressions!B166)</f>
        <v>2028</v>
      </c>
      <c r="C156" s="338" t="str">
        <f>IF(ISBLANK(Regressions!C166), " ", Regressions!C166)</f>
        <v>Primary</v>
      </c>
      <c r="D156" s="334" t="str">
        <f>IF(ISBLANK(Regressions!D166), " ", Regressions!D166)</f>
        <v> </v>
      </c>
      <c r="E156" s="210" t="e">
        <f>IF(ISNUMBER(Regressions!E166),ROUND(Regressions!E166, 1), NA())</f>
        <v>#N/A</v>
      </c>
      <c r="F156" s="335" t="e">
        <f>IF(ISNUMBER(Regressions!F166),ROUND(Regressions!F166, 1), NA())</f>
        <v>#N/A</v>
      </c>
      <c r="G156" s="232" t="e">
        <f>IF(ISNUMBER(Regressions!G166),ROUND(Regressions!G166, 1), NA())</f>
        <v>#N/A</v>
      </c>
      <c r="H156" s="336" t="e">
        <f>IF(ISNUMBER(Regressions!H166),ROUND(Regressions!H166, 1), NA())</f>
        <v>#N/A</v>
      </c>
      <c r="I156" s="233" t="e">
        <f>IF(ISNUMBER(Regressions!I166),ROUND(Regressions!I166, 1), NA())</f>
        <v>#N/A</v>
      </c>
      <c r="J156" s="337" t="e">
        <f>IF(ISNUMBER(Regressions!K166),ROUND(Regressions!K166, 1), NA())</f>
        <v>#N/A</v>
      </c>
      <c r="K156" s="335" t="e">
        <f>IF(ISNUMBER(Regressions!L166),ROUND(Regressions!L166, 1), NA())</f>
        <v>#N/A</v>
      </c>
      <c r="L156" s="234" t="e">
        <f>IF(ISNUMBER(Regressions!M166),ROUND(Regressions!M166, 1), NA())</f>
        <v>#N/A</v>
      </c>
      <c r="M156" s="336" t="e">
        <f>IF(ISNUMBER(Regressions!N166),ROUND(Regressions!N166, 1), NA())</f>
        <v>#N/A</v>
      </c>
      <c r="N156" s="233" t="e">
        <f>IF(ISNUMBER(Regressions!O166),ROUND(Regressions!O166, 1), NA())</f>
        <v>#N/A</v>
      </c>
      <c r="O156" s="337" t="e">
        <f>IF(ISNUMBER(Regressions!Q166),ROUND(Regressions!Q166, 1), NA())</f>
        <v>#N/A</v>
      </c>
      <c r="P156" s="335" t="e">
        <f>IF(ISNUMBER(Regressions!R166),ROUND(Regressions!R166, 1), NA())</f>
        <v>#N/A</v>
      </c>
      <c r="Q156" s="211" t="e">
        <f>IF(ISNUMBER(Regressions!S166),ROUND(Regressions!S166, 1), NA())</f>
        <v>#N/A</v>
      </c>
      <c r="R156" s="336" t="e">
        <f>IF(ISNUMBER(Regressions!T166),ROUND(Regressions!T166, 1), NA())</f>
        <v>#N/A</v>
      </c>
      <c r="S156" s="233" t="e">
        <f>IF(ISNUMBER(Regressions!U166),ROUND(Regressions!U166, 1), NA())</f>
        <v>#N/A</v>
      </c>
    </row>
    <row xmlns:x14ac="http://schemas.microsoft.com/office/spreadsheetml/2009/9/ac" r="157" hidden="true" x14ac:dyDescent="0.2">
      <c r="A157" s="332" t="str">
        <f>IF(ISBLANK(Regressions!A167), " ", Regressions!A167)</f>
        <v>Tajikistan</v>
      </c>
      <c r="B157" s="333">
        <f>IF(ISBLANK(Regressions!B167), " ", Regressions!B167)</f>
        <v>2029</v>
      </c>
      <c r="C157" s="338" t="str">
        <f>IF(ISBLANK(Regressions!C167), " ", Regressions!C167)</f>
        <v>Primary</v>
      </c>
      <c r="D157" s="334" t="str">
        <f>IF(ISBLANK(Regressions!D167), " ", Regressions!D167)</f>
        <v> </v>
      </c>
      <c r="E157" s="210" t="e">
        <f>IF(ISNUMBER(Regressions!E167),ROUND(Regressions!E167, 1), NA())</f>
        <v>#N/A</v>
      </c>
      <c r="F157" s="335" t="e">
        <f>IF(ISNUMBER(Regressions!F167),ROUND(Regressions!F167, 1), NA())</f>
        <v>#N/A</v>
      </c>
      <c r="G157" s="232" t="e">
        <f>IF(ISNUMBER(Regressions!G167),ROUND(Regressions!G167, 1), NA())</f>
        <v>#N/A</v>
      </c>
      <c r="H157" s="336" t="e">
        <f>IF(ISNUMBER(Regressions!H167),ROUND(Regressions!H167, 1), NA())</f>
        <v>#N/A</v>
      </c>
      <c r="I157" s="233" t="e">
        <f>IF(ISNUMBER(Regressions!I167),ROUND(Regressions!I167, 1), NA())</f>
        <v>#N/A</v>
      </c>
      <c r="J157" s="337" t="e">
        <f>IF(ISNUMBER(Regressions!K167),ROUND(Regressions!K167, 1), NA())</f>
        <v>#N/A</v>
      </c>
      <c r="K157" s="335" t="e">
        <f>IF(ISNUMBER(Regressions!L167),ROUND(Regressions!L167, 1), NA())</f>
        <v>#N/A</v>
      </c>
      <c r="L157" s="234" t="e">
        <f>IF(ISNUMBER(Regressions!M167),ROUND(Regressions!M167, 1), NA())</f>
        <v>#N/A</v>
      </c>
      <c r="M157" s="336" t="e">
        <f>IF(ISNUMBER(Regressions!N167),ROUND(Regressions!N167, 1), NA())</f>
        <v>#N/A</v>
      </c>
      <c r="N157" s="233" t="e">
        <f>IF(ISNUMBER(Regressions!O167),ROUND(Regressions!O167, 1), NA())</f>
        <v>#N/A</v>
      </c>
      <c r="O157" s="337" t="e">
        <f>IF(ISNUMBER(Regressions!Q167),ROUND(Regressions!Q167, 1), NA())</f>
        <v>#N/A</v>
      </c>
      <c r="P157" s="335" t="e">
        <f>IF(ISNUMBER(Regressions!R167),ROUND(Regressions!R167, 1), NA())</f>
        <v>#N/A</v>
      </c>
      <c r="Q157" s="211" t="e">
        <f>IF(ISNUMBER(Regressions!S167),ROUND(Regressions!S167, 1), NA())</f>
        <v>#N/A</v>
      </c>
      <c r="R157" s="336" t="e">
        <f>IF(ISNUMBER(Regressions!T167),ROUND(Regressions!T167, 1), NA())</f>
        <v>#N/A</v>
      </c>
      <c r="S157" s="233" t="e">
        <f>IF(ISNUMBER(Regressions!U167),ROUND(Regressions!U167, 1), NA())</f>
        <v>#N/A</v>
      </c>
    </row>
    <row xmlns:x14ac="http://schemas.microsoft.com/office/spreadsheetml/2009/9/ac" r="158" hidden="true" x14ac:dyDescent="0.2">
      <c r="A158" s="332" t="str">
        <f>IF(ISBLANK(Regressions!A168), " ", Regressions!A168)</f>
        <v>Tajikistan</v>
      </c>
      <c r="B158" s="333">
        <f>IF(ISBLANK(Regressions!B168), " ", Regressions!B168)</f>
        <v>2030</v>
      </c>
      <c r="C158" s="338" t="str">
        <f>IF(ISBLANK(Regressions!C168), " ", Regressions!C168)</f>
        <v>Primary</v>
      </c>
      <c r="D158" s="334" t="str">
        <f>IF(ISBLANK(Regressions!D168), " ", Regressions!D168)</f>
        <v> </v>
      </c>
      <c r="E158" s="210" t="e">
        <f>IF(ISNUMBER(Regressions!E168),ROUND(Regressions!E168, 1), NA())</f>
        <v>#N/A</v>
      </c>
      <c r="F158" s="335" t="e">
        <f>IF(ISNUMBER(Regressions!F168),ROUND(Regressions!F168, 1), NA())</f>
        <v>#N/A</v>
      </c>
      <c r="G158" s="232" t="e">
        <f>IF(ISNUMBER(Regressions!G168),ROUND(Regressions!G168, 1), NA())</f>
        <v>#N/A</v>
      </c>
      <c r="H158" s="336" t="e">
        <f>IF(ISNUMBER(Regressions!H168),ROUND(Regressions!H168, 1), NA())</f>
        <v>#N/A</v>
      </c>
      <c r="I158" s="233" t="e">
        <f>IF(ISNUMBER(Regressions!I168),ROUND(Regressions!I168, 1), NA())</f>
        <v>#N/A</v>
      </c>
      <c r="J158" s="337" t="e">
        <f>IF(ISNUMBER(Regressions!K168),ROUND(Regressions!K168, 1), NA())</f>
        <v>#N/A</v>
      </c>
      <c r="K158" s="335" t="e">
        <f>IF(ISNUMBER(Regressions!L168),ROUND(Regressions!L168, 1), NA())</f>
        <v>#N/A</v>
      </c>
      <c r="L158" s="234" t="e">
        <f>IF(ISNUMBER(Regressions!M168),ROUND(Regressions!M168, 1), NA())</f>
        <v>#N/A</v>
      </c>
      <c r="M158" s="336" t="e">
        <f>IF(ISNUMBER(Regressions!N168),ROUND(Regressions!N168, 1), NA())</f>
        <v>#N/A</v>
      </c>
      <c r="N158" s="233" t="e">
        <f>IF(ISNUMBER(Regressions!O168),ROUND(Regressions!O168, 1), NA())</f>
        <v>#N/A</v>
      </c>
      <c r="O158" s="337" t="e">
        <f>IF(ISNUMBER(Regressions!Q168),ROUND(Regressions!Q168, 1), NA())</f>
        <v>#N/A</v>
      </c>
      <c r="P158" s="335" t="e">
        <f>IF(ISNUMBER(Regressions!R168),ROUND(Regressions!R168, 1), NA())</f>
        <v>#N/A</v>
      </c>
      <c r="Q158" s="211" t="e">
        <f>IF(ISNUMBER(Regressions!S168),ROUND(Regressions!S168, 1), NA())</f>
        <v>#N/A</v>
      </c>
      <c r="R158" s="336" t="e">
        <f>IF(ISNUMBER(Regressions!T168),ROUND(Regressions!T168, 1), NA())</f>
        <v>#N/A</v>
      </c>
      <c r="S158" s="233" t="e">
        <f>IF(ISNUMBER(Regressions!U168),ROUND(Regressions!U168, 1), NA())</f>
        <v>#N/A</v>
      </c>
    </row>
    <row xmlns:x14ac="http://schemas.microsoft.com/office/spreadsheetml/2009/9/ac" r="159" x14ac:dyDescent="0.2">
      <c r="A159" s="332" t="str">
        <f>IF(ISBLANK(Regressions!A169), " ", Regressions!A169)</f>
        <v>Tajikistan</v>
      </c>
      <c r="B159" s="333">
        <f>IF(ISBLANK(Regressions!B169), " ", Regressions!B169)</f>
        <v>2000</v>
      </c>
      <c r="C159" s="338" t="str">
        <f>IF(ISBLANK(Regressions!C169), " ", Regressions!C169)</f>
        <v>Secondary</v>
      </c>
      <c r="D159" s="334">
        <f>IF(ISBLANK(Regressions!D169), " ", Regressions!D169)</f>
        <v>1106568</v>
      </c>
      <c r="E159" s="210" t="e">
        <f>IF(ISNUMBER(Regressions!E169),ROUND(Regressions!E169, 1), NA())</f>
        <v>#N/A</v>
      </c>
      <c r="F159" s="335" t="e">
        <f>IF(ISNUMBER(Regressions!F169),ROUND(Regressions!F169, 1), NA())</f>
        <v>#N/A</v>
      </c>
      <c r="G159" s="232" t="e">
        <f>IF(ISNUMBER(Regressions!G169),ROUND(Regressions!G169, 1), NA())</f>
        <v>#N/A</v>
      </c>
      <c r="H159" s="336" t="e">
        <f>IF(ISNUMBER(Regressions!H169),ROUND(Regressions!H169, 1), NA())</f>
        <v>#N/A</v>
      </c>
      <c r="I159" s="233" t="e">
        <f>IF(ISNUMBER(Regressions!I169),ROUND(Regressions!I169, 1), NA())</f>
        <v>#N/A</v>
      </c>
      <c r="J159" s="337" t="e">
        <f>IF(ISNUMBER(Regressions!K169),ROUND(Regressions!K169, 1), NA())</f>
        <v>#N/A</v>
      </c>
      <c r="K159" s="335" t="e">
        <f>IF(ISNUMBER(Regressions!L169),ROUND(Regressions!L169, 1), NA())</f>
        <v>#N/A</v>
      </c>
      <c r="L159" s="234" t="e">
        <f>IF(ISNUMBER(Regressions!M169),ROUND(Regressions!M169, 1), NA())</f>
        <v>#N/A</v>
      </c>
      <c r="M159" s="336" t="e">
        <f>IF(ISNUMBER(Regressions!N169),ROUND(Regressions!N169, 1), NA())</f>
        <v>#N/A</v>
      </c>
      <c r="N159" s="233" t="e">
        <f>IF(ISNUMBER(Regressions!O169),ROUND(Regressions!O169, 1), NA())</f>
        <v>#N/A</v>
      </c>
      <c r="O159" s="337" t="e">
        <f>IF(ISNUMBER(Regressions!Q169),ROUND(Regressions!Q169, 1), NA())</f>
        <v>#N/A</v>
      </c>
      <c r="P159" s="335" t="e">
        <f>IF(ISNUMBER(Regressions!R169),ROUND(Regressions!R169, 1), NA())</f>
        <v>#N/A</v>
      </c>
      <c r="Q159" s="211" t="e">
        <f>IF(ISNUMBER(Regressions!S169),ROUND(Regressions!S169, 1), NA())</f>
        <v>#N/A</v>
      </c>
      <c r="R159" s="336" t="e">
        <f>IF(ISNUMBER(Regressions!T169),ROUND(Regressions!T169, 1), NA())</f>
        <v>#N/A</v>
      </c>
      <c r="S159" s="233" t="e">
        <f>IF(ISNUMBER(Regressions!U169),ROUND(Regressions!U169, 1), NA())</f>
        <v>#N/A</v>
      </c>
    </row>
    <row xmlns:x14ac="http://schemas.microsoft.com/office/spreadsheetml/2009/9/ac" r="160" x14ac:dyDescent="0.2">
      <c r="A160" s="332" t="str">
        <f>IF(ISBLANK(Regressions!A170), " ", Regressions!A170)</f>
        <v>Tajikistan</v>
      </c>
      <c r="B160" s="333">
        <f>IF(ISBLANK(Regressions!B170), " ", Regressions!B170)</f>
        <v>2001</v>
      </c>
      <c r="C160" s="338" t="str">
        <f>IF(ISBLANK(Regressions!C170), " ", Regressions!C170)</f>
        <v>Secondary</v>
      </c>
      <c r="D160" s="334">
        <f>IF(ISBLANK(Regressions!D170), " ", Regressions!D170)</f>
        <v>1148546</v>
      </c>
      <c r="E160" s="210" t="e">
        <f>IF(ISNUMBER(Regressions!E170),ROUND(Regressions!E170, 1), NA())</f>
        <v>#N/A</v>
      </c>
      <c r="F160" s="335" t="e">
        <f>IF(ISNUMBER(Regressions!F170),ROUND(Regressions!F170, 1), NA())</f>
        <v>#N/A</v>
      </c>
      <c r="G160" s="232" t="e">
        <f>IF(ISNUMBER(Regressions!G170),ROUND(Regressions!G170, 1), NA())</f>
        <v>#N/A</v>
      </c>
      <c r="H160" s="336" t="e">
        <f>IF(ISNUMBER(Regressions!H170),ROUND(Regressions!H170, 1), NA())</f>
        <v>#N/A</v>
      </c>
      <c r="I160" s="233" t="e">
        <f>IF(ISNUMBER(Regressions!I170),ROUND(Regressions!I170, 1), NA())</f>
        <v>#N/A</v>
      </c>
      <c r="J160" s="337" t="e">
        <f>IF(ISNUMBER(Regressions!K170),ROUND(Regressions!K170, 1), NA())</f>
        <v>#N/A</v>
      </c>
      <c r="K160" s="335" t="e">
        <f>IF(ISNUMBER(Regressions!L170),ROUND(Regressions!L170, 1), NA())</f>
        <v>#N/A</v>
      </c>
      <c r="L160" s="234" t="e">
        <f>IF(ISNUMBER(Regressions!M170),ROUND(Regressions!M170, 1), NA())</f>
        <v>#N/A</v>
      </c>
      <c r="M160" s="336" t="e">
        <f>IF(ISNUMBER(Regressions!N170),ROUND(Regressions!N170, 1), NA())</f>
        <v>#N/A</v>
      </c>
      <c r="N160" s="233" t="e">
        <f>IF(ISNUMBER(Regressions!O170),ROUND(Regressions!O170, 1), NA())</f>
        <v>#N/A</v>
      </c>
      <c r="O160" s="337" t="e">
        <f>IF(ISNUMBER(Regressions!Q170),ROUND(Regressions!Q170, 1), NA())</f>
        <v>#N/A</v>
      </c>
      <c r="P160" s="335" t="e">
        <f>IF(ISNUMBER(Regressions!R170),ROUND(Regressions!R170, 1), NA())</f>
        <v>#N/A</v>
      </c>
      <c r="Q160" s="211" t="e">
        <f>IF(ISNUMBER(Regressions!S170),ROUND(Regressions!S170, 1), NA())</f>
        <v>#N/A</v>
      </c>
      <c r="R160" s="336" t="e">
        <f>IF(ISNUMBER(Regressions!T170),ROUND(Regressions!T170, 1), NA())</f>
        <v>#N/A</v>
      </c>
      <c r="S160" s="233" t="e">
        <f>IF(ISNUMBER(Regressions!U170),ROUND(Regressions!U170, 1), NA())</f>
        <v>#N/A</v>
      </c>
    </row>
    <row xmlns:x14ac="http://schemas.microsoft.com/office/spreadsheetml/2009/9/ac" r="161" x14ac:dyDescent="0.2">
      <c r="A161" s="332" t="str">
        <f>IF(ISBLANK(Regressions!A171), " ", Regressions!A171)</f>
        <v>Tajikistan</v>
      </c>
      <c r="B161" s="333">
        <f>IF(ISBLANK(Regressions!B171), " ", Regressions!B171)</f>
        <v>2002</v>
      </c>
      <c r="C161" s="338" t="str">
        <f>IF(ISBLANK(Regressions!C171), " ", Regressions!C171)</f>
        <v>Secondary</v>
      </c>
      <c r="D161" s="334">
        <f>IF(ISBLANK(Regressions!D171), " ", Regressions!D171)</f>
        <v>1186665</v>
      </c>
      <c r="E161" s="210" t="e">
        <f>IF(ISNUMBER(Regressions!E171),ROUND(Regressions!E171, 1), NA())</f>
        <v>#N/A</v>
      </c>
      <c r="F161" s="335" t="e">
        <f>IF(ISNUMBER(Regressions!F171),ROUND(Regressions!F171, 1), NA())</f>
        <v>#N/A</v>
      </c>
      <c r="G161" s="232" t="e">
        <f>IF(ISNUMBER(Regressions!G171),ROUND(Regressions!G171, 1), NA())</f>
        <v>#N/A</v>
      </c>
      <c r="H161" s="336" t="e">
        <f>IF(ISNUMBER(Regressions!H171),ROUND(Regressions!H171, 1), NA())</f>
        <v>#N/A</v>
      </c>
      <c r="I161" s="233" t="e">
        <f>IF(ISNUMBER(Regressions!I171),ROUND(Regressions!I171, 1), NA())</f>
        <v>#N/A</v>
      </c>
      <c r="J161" s="337" t="e">
        <f>IF(ISNUMBER(Regressions!K171),ROUND(Regressions!K171, 1), NA())</f>
        <v>#N/A</v>
      </c>
      <c r="K161" s="335" t="e">
        <f>IF(ISNUMBER(Regressions!L171),ROUND(Regressions!L171, 1), NA())</f>
        <v>#N/A</v>
      </c>
      <c r="L161" s="234" t="e">
        <f>IF(ISNUMBER(Regressions!M171),ROUND(Regressions!M171, 1), NA())</f>
        <v>#N/A</v>
      </c>
      <c r="M161" s="336" t="e">
        <f>IF(ISNUMBER(Regressions!N171),ROUND(Regressions!N171, 1), NA())</f>
        <v>#N/A</v>
      </c>
      <c r="N161" s="233" t="e">
        <f>IF(ISNUMBER(Regressions!O171),ROUND(Regressions!O171, 1), NA())</f>
        <v>#N/A</v>
      </c>
      <c r="O161" s="337" t="e">
        <f>IF(ISNUMBER(Regressions!Q171),ROUND(Regressions!Q171, 1), NA())</f>
        <v>#N/A</v>
      </c>
      <c r="P161" s="335" t="e">
        <f>IF(ISNUMBER(Regressions!R171),ROUND(Regressions!R171, 1), NA())</f>
        <v>#N/A</v>
      </c>
      <c r="Q161" s="211" t="e">
        <f>IF(ISNUMBER(Regressions!S171),ROUND(Regressions!S171, 1), NA())</f>
        <v>#N/A</v>
      </c>
      <c r="R161" s="336" t="e">
        <f>IF(ISNUMBER(Regressions!T171),ROUND(Regressions!T171, 1), NA())</f>
        <v>#N/A</v>
      </c>
      <c r="S161" s="233" t="e">
        <f>IF(ISNUMBER(Regressions!U171),ROUND(Regressions!U171, 1), NA())</f>
        <v>#N/A</v>
      </c>
    </row>
    <row xmlns:x14ac="http://schemas.microsoft.com/office/spreadsheetml/2009/9/ac" r="162" x14ac:dyDescent="0.2">
      <c r="A162" s="332" t="str">
        <f>IF(ISBLANK(Regressions!A172), " ", Regressions!A172)</f>
        <v>Tajikistan</v>
      </c>
      <c r="B162" s="333">
        <f>IF(ISBLANK(Regressions!B172), " ", Regressions!B172)</f>
        <v>2003</v>
      </c>
      <c r="C162" s="338" t="str">
        <f>IF(ISBLANK(Regressions!C172), " ", Regressions!C172)</f>
        <v>Secondary</v>
      </c>
      <c r="D162" s="334">
        <f>IF(ISBLANK(Regressions!D172), " ", Regressions!D172)</f>
        <v>1213977</v>
      </c>
      <c r="E162" s="210" t="e">
        <f>IF(ISNUMBER(Regressions!E172),ROUND(Regressions!E172, 1), NA())</f>
        <v>#N/A</v>
      </c>
      <c r="F162" s="335" t="e">
        <f>IF(ISNUMBER(Regressions!F172),ROUND(Regressions!F172, 1), NA())</f>
        <v>#N/A</v>
      </c>
      <c r="G162" s="232" t="e">
        <f>IF(ISNUMBER(Regressions!G172),ROUND(Regressions!G172, 1), NA())</f>
        <v>#N/A</v>
      </c>
      <c r="H162" s="336" t="e">
        <f>IF(ISNUMBER(Regressions!H172),ROUND(Regressions!H172, 1), NA())</f>
        <v>#N/A</v>
      </c>
      <c r="I162" s="233" t="e">
        <f>IF(ISNUMBER(Regressions!I172),ROUND(Regressions!I172, 1), NA())</f>
        <v>#N/A</v>
      </c>
      <c r="J162" s="337" t="e">
        <f>IF(ISNUMBER(Regressions!K172),ROUND(Regressions!K172, 1), NA())</f>
        <v>#N/A</v>
      </c>
      <c r="K162" s="335" t="e">
        <f>IF(ISNUMBER(Regressions!L172),ROUND(Regressions!L172, 1), NA())</f>
        <v>#N/A</v>
      </c>
      <c r="L162" s="234" t="e">
        <f>IF(ISNUMBER(Regressions!M172),ROUND(Regressions!M172, 1), NA())</f>
        <v>#N/A</v>
      </c>
      <c r="M162" s="336" t="e">
        <f>IF(ISNUMBER(Regressions!N172),ROUND(Regressions!N172, 1), NA())</f>
        <v>#N/A</v>
      </c>
      <c r="N162" s="233" t="e">
        <f>IF(ISNUMBER(Regressions!O172),ROUND(Regressions!O172, 1), NA())</f>
        <v>#N/A</v>
      </c>
      <c r="O162" s="337" t="e">
        <f>IF(ISNUMBER(Regressions!Q172),ROUND(Regressions!Q172, 1), NA())</f>
        <v>#N/A</v>
      </c>
      <c r="P162" s="335" t="e">
        <f>IF(ISNUMBER(Regressions!R172),ROUND(Regressions!R172, 1), NA())</f>
        <v>#N/A</v>
      </c>
      <c r="Q162" s="211" t="e">
        <f>IF(ISNUMBER(Regressions!S172),ROUND(Regressions!S172, 1), NA())</f>
        <v>#N/A</v>
      </c>
      <c r="R162" s="336" t="e">
        <f>IF(ISNUMBER(Regressions!T172),ROUND(Regressions!T172, 1), NA())</f>
        <v>#N/A</v>
      </c>
      <c r="S162" s="233" t="e">
        <f>IF(ISNUMBER(Regressions!U172),ROUND(Regressions!U172, 1), NA())</f>
        <v>#N/A</v>
      </c>
    </row>
    <row xmlns:x14ac="http://schemas.microsoft.com/office/spreadsheetml/2009/9/ac" r="163" x14ac:dyDescent="0.2">
      <c r="A163" s="332" t="str">
        <f>IF(ISBLANK(Regressions!A173), " ", Regressions!A173)</f>
        <v>Tajikistan</v>
      </c>
      <c r="B163" s="333">
        <f>IF(ISBLANK(Regressions!B173), " ", Regressions!B173)</f>
        <v>2004</v>
      </c>
      <c r="C163" s="338" t="str">
        <f>IF(ISBLANK(Regressions!C173), " ", Regressions!C173)</f>
        <v>Secondary</v>
      </c>
      <c r="D163" s="334">
        <f>IF(ISBLANK(Regressions!D173), " ", Regressions!D173)</f>
        <v>1225796</v>
      </c>
      <c r="E163" s="210" t="e">
        <f>IF(ISNUMBER(Regressions!E173),ROUND(Regressions!E173, 1), NA())</f>
        <v>#N/A</v>
      </c>
      <c r="F163" s="335" t="e">
        <f>IF(ISNUMBER(Regressions!F173),ROUND(Regressions!F173, 1), NA())</f>
        <v>#N/A</v>
      </c>
      <c r="G163" s="232" t="e">
        <f>IF(ISNUMBER(Regressions!G173),ROUND(Regressions!G173, 1), NA())</f>
        <v>#N/A</v>
      </c>
      <c r="H163" s="336" t="e">
        <f>IF(ISNUMBER(Regressions!H173),ROUND(Regressions!H173, 1), NA())</f>
        <v>#N/A</v>
      </c>
      <c r="I163" s="233" t="e">
        <f>IF(ISNUMBER(Regressions!I173),ROUND(Regressions!I173, 1), NA())</f>
        <v>#N/A</v>
      </c>
      <c r="J163" s="337" t="e">
        <f>IF(ISNUMBER(Regressions!K173),ROUND(Regressions!K173, 1), NA())</f>
        <v>#N/A</v>
      </c>
      <c r="K163" s="335" t="e">
        <f>IF(ISNUMBER(Regressions!L173),ROUND(Regressions!L173, 1), NA())</f>
        <v>#N/A</v>
      </c>
      <c r="L163" s="234" t="e">
        <f>IF(ISNUMBER(Regressions!M173),ROUND(Regressions!M173, 1), NA())</f>
        <v>#N/A</v>
      </c>
      <c r="M163" s="336" t="e">
        <f>IF(ISNUMBER(Regressions!N173),ROUND(Regressions!N173, 1), NA())</f>
        <v>#N/A</v>
      </c>
      <c r="N163" s="233" t="e">
        <f>IF(ISNUMBER(Regressions!O173),ROUND(Regressions!O173, 1), NA())</f>
        <v>#N/A</v>
      </c>
      <c r="O163" s="337" t="e">
        <f>IF(ISNUMBER(Regressions!Q173),ROUND(Regressions!Q173, 1), NA())</f>
        <v>#N/A</v>
      </c>
      <c r="P163" s="335" t="e">
        <f>IF(ISNUMBER(Regressions!R173),ROUND(Regressions!R173, 1), NA())</f>
        <v>#N/A</v>
      </c>
      <c r="Q163" s="211" t="e">
        <f>IF(ISNUMBER(Regressions!S173),ROUND(Regressions!S173, 1), NA())</f>
        <v>#N/A</v>
      </c>
      <c r="R163" s="336" t="e">
        <f>IF(ISNUMBER(Regressions!T173),ROUND(Regressions!T173, 1), NA())</f>
        <v>#N/A</v>
      </c>
      <c r="S163" s="233" t="e">
        <f>IF(ISNUMBER(Regressions!U173),ROUND(Regressions!U173, 1), NA())</f>
        <v>#N/A</v>
      </c>
    </row>
    <row xmlns:x14ac="http://schemas.microsoft.com/office/spreadsheetml/2009/9/ac" r="164" x14ac:dyDescent="0.2">
      <c r="A164" s="332" t="str">
        <f>IF(ISBLANK(Regressions!A174), " ", Regressions!A174)</f>
        <v>Tajikistan</v>
      </c>
      <c r="B164" s="333">
        <f>IF(ISBLANK(Regressions!B174), " ", Regressions!B174)</f>
        <v>2005</v>
      </c>
      <c r="C164" s="338" t="str">
        <f>IF(ISBLANK(Regressions!C174), " ", Regressions!C174)</f>
        <v>Secondary</v>
      </c>
      <c r="D164" s="334">
        <f>IF(ISBLANK(Regressions!D174), " ", Regressions!D174)</f>
        <v>1227039</v>
      </c>
      <c r="E164" s="210" t="e">
        <f>IF(ISNUMBER(Regressions!E174),ROUND(Regressions!E174, 1), NA())</f>
        <v>#N/A</v>
      </c>
      <c r="F164" s="335" t="e">
        <f>IF(ISNUMBER(Regressions!F174),ROUND(Regressions!F174, 1), NA())</f>
        <v>#N/A</v>
      </c>
      <c r="G164" s="232" t="e">
        <f>IF(ISNUMBER(Regressions!G174),ROUND(Regressions!G174, 1), NA())</f>
        <v>#N/A</v>
      </c>
      <c r="H164" s="336" t="e">
        <f>IF(ISNUMBER(Regressions!H174),ROUND(Regressions!H174, 1), NA())</f>
        <v>#N/A</v>
      </c>
      <c r="I164" s="233" t="e">
        <f>IF(ISNUMBER(Regressions!I174),ROUND(Regressions!I174, 1), NA())</f>
        <v>#N/A</v>
      </c>
      <c r="J164" s="337" t="e">
        <f>IF(ISNUMBER(Regressions!K174),ROUND(Regressions!K174, 1), NA())</f>
        <v>#N/A</v>
      </c>
      <c r="K164" s="335" t="e">
        <f>IF(ISNUMBER(Regressions!L174),ROUND(Regressions!L174, 1), NA())</f>
        <v>#N/A</v>
      </c>
      <c r="L164" s="234" t="e">
        <f>IF(ISNUMBER(Regressions!M174),ROUND(Regressions!M174, 1), NA())</f>
        <v>#N/A</v>
      </c>
      <c r="M164" s="336" t="e">
        <f>IF(ISNUMBER(Regressions!N174),ROUND(Regressions!N174, 1), NA())</f>
        <v>#N/A</v>
      </c>
      <c r="N164" s="233" t="e">
        <f>IF(ISNUMBER(Regressions!O174),ROUND(Regressions!O174, 1), NA())</f>
        <v>#N/A</v>
      </c>
      <c r="O164" s="337" t="e">
        <f>IF(ISNUMBER(Regressions!Q174),ROUND(Regressions!Q174, 1), NA())</f>
        <v>#N/A</v>
      </c>
      <c r="P164" s="335" t="e">
        <f>IF(ISNUMBER(Regressions!R174),ROUND(Regressions!R174, 1), NA())</f>
        <v>#N/A</v>
      </c>
      <c r="Q164" s="211" t="e">
        <f>IF(ISNUMBER(Regressions!S174),ROUND(Regressions!S174, 1), NA())</f>
        <v>#N/A</v>
      </c>
      <c r="R164" s="336" t="e">
        <f>IF(ISNUMBER(Regressions!T174),ROUND(Regressions!T174, 1), NA())</f>
        <v>#N/A</v>
      </c>
      <c r="S164" s="233" t="e">
        <f>IF(ISNUMBER(Regressions!U174),ROUND(Regressions!U174, 1), NA())</f>
        <v>#N/A</v>
      </c>
    </row>
    <row xmlns:x14ac="http://schemas.microsoft.com/office/spreadsheetml/2009/9/ac" r="165" x14ac:dyDescent="0.2">
      <c r="A165" s="332" t="str">
        <f>IF(ISBLANK(Regressions!A175), " ", Regressions!A175)</f>
        <v>Tajikistan</v>
      </c>
      <c r="B165" s="333">
        <f>IF(ISBLANK(Regressions!B175), " ", Regressions!B175)</f>
        <v>2006</v>
      </c>
      <c r="C165" s="338" t="str">
        <f>IF(ISBLANK(Regressions!C175), " ", Regressions!C175)</f>
        <v>Secondary</v>
      </c>
      <c r="D165" s="334">
        <f>IF(ISBLANK(Regressions!D175), " ", Regressions!D175)</f>
        <v>1230177</v>
      </c>
      <c r="E165" s="210" t="e">
        <f>IF(ISNUMBER(Regressions!E175),ROUND(Regressions!E175, 1), NA())</f>
        <v>#N/A</v>
      </c>
      <c r="F165" s="335" t="e">
        <f>IF(ISNUMBER(Regressions!F175),ROUND(Regressions!F175, 1), NA())</f>
        <v>#N/A</v>
      </c>
      <c r="G165" s="232" t="e">
        <f>IF(ISNUMBER(Regressions!G175),ROUND(Regressions!G175, 1), NA())</f>
        <v>#N/A</v>
      </c>
      <c r="H165" s="336" t="e">
        <f>IF(ISNUMBER(Regressions!H175),ROUND(Regressions!H175, 1), NA())</f>
        <v>#N/A</v>
      </c>
      <c r="I165" s="233" t="e">
        <f>IF(ISNUMBER(Regressions!I175),ROUND(Regressions!I175, 1), NA())</f>
        <v>#N/A</v>
      </c>
      <c r="J165" s="337" t="e">
        <f>IF(ISNUMBER(Regressions!K175),ROUND(Regressions!K175, 1), NA())</f>
        <v>#N/A</v>
      </c>
      <c r="K165" s="335" t="e">
        <f>IF(ISNUMBER(Regressions!L175),ROUND(Regressions!L175, 1), NA())</f>
        <v>#N/A</v>
      </c>
      <c r="L165" s="234" t="e">
        <f>IF(ISNUMBER(Regressions!M175),ROUND(Regressions!M175, 1), NA())</f>
        <v>#N/A</v>
      </c>
      <c r="M165" s="336" t="e">
        <f>IF(ISNUMBER(Regressions!N175),ROUND(Regressions!N175, 1), NA())</f>
        <v>#N/A</v>
      </c>
      <c r="N165" s="233" t="e">
        <f>IF(ISNUMBER(Regressions!O175),ROUND(Regressions!O175, 1), NA())</f>
        <v>#N/A</v>
      </c>
      <c r="O165" s="337" t="e">
        <f>IF(ISNUMBER(Regressions!Q175),ROUND(Regressions!Q175, 1), NA())</f>
        <v>#N/A</v>
      </c>
      <c r="P165" s="335" t="e">
        <f>IF(ISNUMBER(Regressions!R175),ROUND(Regressions!R175, 1), NA())</f>
        <v>#N/A</v>
      </c>
      <c r="Q165" s="211" t="e">
        <f>IF(ISNUMBER(Regressions!S175),ROUND(Regressions!S175, 1), NA())</f>
        <v>#N/A</v>
      </c>
      <c r="R165" s="336" t="e">
        <f>IF(ISNUMBER(Regressions!T175),ROUND(Regressions!T175, 1), NA())</f>
        <v>#N/A</v>
      </c>
      <c r="S165" s="233" t="e">
        <f>IF(ISNUMBER(Regressions!U175),ROUND(Regressions!U175, 1), NA())</f>
        <v>#N/A</v>
      </c>
    </row>
    <row xmlns:x14ac="http://schemas.microsoft.com/office/spreadsheetml/2009/9/ac" r="166" x14ac:dyDescent="0.2">
      <c r="A166" s="332" t="str">
        <f>IF(ISBLANK(Regressions!A176), " ", Regressions!A176)</f>
        <v>Tajikistan</v>
      </c>
      <c r="B166" s="333">
        <f>IF(ISBLANK(Regressions!B176), " ", Regressions!B176)</f>
        <v>2007</v>
      </c>
      <c r="C166" s="338" t="str">
        <f>IF(ISBLANK(Regressions!C176), " ", Regressions!C176)</f>
        <v>Secondary</v>
      </c>
      <c r="D166" s="334">
        <f>IF(ISBLANK(Regressions!D176), " ", Regressions!D176)</f>
        <v>1233610</v>
      </c>
      <c r="E166" s="210" t="e">
        <f>IF(ISNUMBER(Regressions!E176),ROUND(Regressions!E176, 1), NA())</f>
        <v>#N/A</v>
      </c>
      <c r="F166" s="335" t="e">
        <f>IF(ISNUMBER(Regressions!F176),ROUND(Regressions!F176, 1), NA())</f>
        <v>#N/A</v>
      </c>
      <c r="G166" s="232" t="e">
        <f>IF(ISNUMBER(Regressions!G176),ROUND(Regressions!G176, 1), NA())</f>
        <v>#N/A</v>
      </c>
      <c r="H166" s="336" t="e">
        <f>IF(ISNUMBER(Regressions!H176),ROUND(Regressions!H176, 1), NA())</f>
        <v>#N/A</v>
      </c>
      <c r="I166" s="233" t="e">
        <f>IF(ISNUMBER(Regressions!I176),ROUND(Regressions!I176, 1), NA())</f>
        <v>#N/A</v>
      </c>
      <c r="J166" s="337" t="e">
        <f>IF(ISNUMBER(Regressions!K176),ROUND(Regressions!K176, 1), NA())</f>
        <v>#N/A</v>
      </c>
      <c r="K166" s="335" t="e">
        <f>IF(ISNUMBER(Regressions!L176),ROUND(Regressions!L176, 1), NA())</f>
        <v>#N/A</v>
      </c>
      <c r="L166" s="234" t="e">
        <f>IF(ISNUMBER(Regressions!M176),ROUND(Regressions!M176, 1), NA())</f>
        <v>#N/A</v>
      </c>
      <c r="M166" s="336" t="e">
        <f>IF(ISNUMBER(Regressions!N176),ROUND(Regressions!N176, 1), NA())</f>
        <v>#N/A</v>
      </c>
      <c r="N166" s="233" t="e">
        <f>IF(ISNUMBER(Regressions!O176),ROUND(Regressions!O176, 1), NA())</f>
        <v>#N/A</v>
      </c>
      <c r="O166" s="337" t="e">
        <f>IF(ISNUMBER(Regressions!Q176),ROUND(Regressions!Q176, 1), NA())</f>
        <v>#N/A</v>
      </c>
      <c r="P166" s="335" t="e">
        <f>IF(ISNUMBER(Regressions!R176),ROUND(Regressions!R176, 1), NA())</f>
        <v>#N/A</v>
      </c>
      <c r="Q166" s="211" t="e">
        <f>IF(ISNUMBER(Regressions!S176),ROUND(Regressions!S176, 1), NA())</f>
        <v>#N/A</v>
      </c>
      <c r="R166" s="336" t="e">
        <f>IF(ISNUMBER(Regressions!T176),ROUND(Regressions!T176, 1), NA())</f>
        <v>#N/A</v>
      </c>
      <c r="S166" s="233" t="e">
        <f>IF(ISNUMBER(Regressions!U176),ROUND(Regressions!U176, 1), NA())</f>
        <v>#N/A</v>
      </c>
    </row>
    <row xmlns:x14ac="http://schemas.microsoft.com/office/spreadsheetml/2009/9/ac" r="167" x14ac:dyDescent="0.2">
      <c r="A167" s="332" t="str">
        <f>IF(ISBLANK(Regressions!A177), " ", Regressions!A177)</f>
        <v>Tajikistan</v>
      </c>
      <c r="B167" s="333">
        <f>IF(ISBLANK(Regressions!B177), " ", Regressions!B177)</f>
        <v>2008</v>
      </c>
      <c r="C167" s="338" t="str">
        <f>IF(ISBLANK(Regressions!C177), " ", Regressions!C177)</f>
        <v>Secondary</v>
      </c>
      <c r="D167" s="334">
        <f>IF(ISBLANK(Regressions!D177), " ", Regressions!D177)</f>
        <v>1226657</v>
      </c>
      <c r="E167" s="210" t="e">
        <f>IF(ISNUMBER(Regressions!E177),ROUND(Regressions!E177, 1), NA())</f>
        <v>#N/A</v>
      </c>
      <c r="F167" s="335" t="e">
        <f>IF(ISNUMBER(Regressions!F177),ROUND(Regressions!F177, 1), NA())</f>
        <v>#N/A</v>
      </c>
      <c r="G167" s="232" t="e">
        <f>IF(ISNUMBER(Regressions!G177),ROUND(Regressions!G177, 1), NA())</f>
        <v>#N/A</v>
      </c>
      <c r="H167" s="336" t="e">
        <f>IF(ISNUMBER(Regressions!H177),ROUND(Regressions!H177, 1), NA())</f>
        <v>#N/A</v>
      </c>
      <c r="I167" s="233" t="e">
        <f>IF(ISNUMBER(Regressions!I177),ROUND(Regressions!I177, 1), NA())</f>
        <v>#N/A</v>
      </c>
      <c r="J167" s="337" t="e">
        <f>IF(ISNUMBER(Regressions!K177),ROUND(Regressions!K177, 1), NA())</f>
        <v>#N/A</v>
      </c>
      <c r="K167" s="335" t="e">
        <f>IF(ISNUMBER(Regressions!L177),ROUND(Regressions!L177, 1), NA())</f>
        <v>#N/A</v>
      </c>
      <c r="L167" s="234" t="e">
        <f>IF(ISNUMBER(Regressions!M177),ROUND(Regressions!M177, 1), NA())</f>
        <v>#N/A</v>
      </c>
      <c r="M167" s="336" t="e">
        <f>IF(ISNUMBER(Regressions!N177),ROUND(Regressions!N177, 1), NA())</f>
        <v>#N/A</v>
      </c>
      <c r="N167" s="233" t="e">
        <f>IF(ISNUMBER(Regressions!O177),ROUND(Regressions!O177, 1), NA())</f>
        <v>#N/A</v>
      </c>
      <c r="O167" s="337" t="e">
        <f>IF(ISNUMBER(Regressions!Q177),ROUND(Regressions!Q177, 1), NA())</f>
        <v>#N/A</v>
      </c>
      <c r="P167" s="335" t="e">
        <f>IF(ISNUMBER(Regressions!R177),ROUND(Regressions!R177, 1), NA())</f>
        <v>#N/A</v>
      </c>
      <c r="Q167" s="211" t="e">
        <f>IF(ISNUMBER(Regressions!S177),ROUND(Regressions!S177, 1), NA())</f>
        <v>#N/A</v>
      </c>
      <c r="R167" s="336" t="e">
        <f>IF(ISNUMBER(Regressions!T177),ROUND(Regressions!T177, 1), NA())</f>
        <v>#N/A</v>
      </c>
      <c r="S167" s="233" t="e">
        <f>IF(ISNUMBER(Regressions!U177),ROUND(Regressions!U177, 1), NA())</f>
        <v>#N/A</v>
      </c>
    </row>
    <row xmlns:x14ac="http://schemas.microsoft.com/office/spreadsheetml/2009/9/ac" r="168" x14ac:dyDescent="0.2">
      <c r="A168" s="332" t="str">
        <f>IF(ISBLANK(Regressions!A178), " ", Regressions!A178)</f>
        <v>Tajikistan</v>
      </c>
      <c r="B168" s="333">
        <f>IF(ISBLANK(Regressions!B178), " ", Regressions!B178)</f>
        <v>2009</v>
      </c>
      <c r="C168" s="338" t="str">
        <f>IF(ISBLANK(Regressions!C178), " ", Regressions!C178)</f>
        <v>Secondary</v>
      </c>
      <c r="D168" s="334">
        <f>IF(ISBLANK(Regressions!D178), " ", Regressions!D178)</f>
        <v>1216933</v>
      </c>
      <c r="E168" s="210" t="e">
        <f>IF(ISNUMBER(Regressions!E178),ROUND(Regressions!E178, 1), NA())</f>
        <v>#N/A</v>
      </c>
      <c r="F168" s="335" t="e">
        <f>IF(ISNUMBER(Regressions!F178),ROUND(Regressions!F178, 1), NA())</f>
        <v>#N/A</v>
      </c>
      <c r="G168" s="232" t="e">
        <f>IF(ISNUMBER(Regressions!G178),ROUND(Regressions!G178, 1), NA())</f>
        <v>#N/A</v>
      </c>
      <c r="H168" s="336" t="e">
        <f>IF(ISNUMBER(Regressions!H178),ROUND(Regressions!H178, 1), NA())</f>
        <v>#N/A</v>
      </c>
      <c r="I168" s="233" t="e">
        <f>IF(ISNUMBER(Regressions!I178),ROUND(Regressions!I178, 1), NA())</f>
        <v>#N/A</v>
      </c>
      <c r="J168" s="337" t="e">
        <f>IF(ISNUMBER(Regressions!K178),ROUND(Regressions!K178, 1), NA())</f>
        <v>#N/A</v>
      </c>
      <c r="K168" s="335" t="e">
        <f>IF(ISNUMBER(Regressions!L178),ROUND(Regressions!L178, 1), NA())</f>
        <v>#N/A</v>
      </c>
      <c r="L168" s="234" t="e">
        <f>IF(ISNUMBER(Regressions!M178),ROUND(Regressions!M178, 1), NA())</f>
        <v>#N/A</v>
      </c>
      <c r="M168" s="336" t="e">
        <f>IF(ISNUMBER(Regressions!N178),ROUND(Regressions!N178, 1), NA())</f>
        <v>#N/A</v>
      </c>
      <c r="N168" s="233" t="e">
        <f>IF(ISNUMBER(Regressions!O178),ROUND(Regressions!O178, 1), NA())</f>
        <v>#N/A</v>
      </c>
      <c r="O168" s="337" t="e">
        <f>IF(ISNUMBER(Regressions!Q178),ROUND(Regressions!Q178, 1), NA())</f>
        <v>#N/A</v>
      </c>
      <c r="P168" s="335" t="e">
        <f>IF(ISNUMBER(Regressions!R178),ROUND(Regressions!R178, 1), NA())</f>
        <v>#N/A</v>
      </c>
      <c r="Q168" s="211" t="e">
        <f>IF(ISNUMBER(Regressions!S178),ROUND(Regressions!S178, 1), NA())</f>
        <v>#N/A</v>
      </c>
      <c r="R168" s="336" t="e">
        <f>IF(ISNUMBER(Regressions!T178),ROUND(Regressions!T178, 1), NA())</f>
        <v>#N/A</v>
      </c>
      <c r="S168" s="233" t="e">
        <f>IF(ISNUMBER(Regressions!U178),ROUND(Regressions!U178, 1), NA())</f>
        <v>#N/A</v>
      </c>
    </row>
    <row xmlns:x14ac="http://schemas.microsoft.com/office/spreadsheetml/2009/9/ac" r="169" x14ac:dyDescent="0.2">
      <c r="A169" s="332" t="str">
        <f>IF(ISBLANK(Regressions!A179), " ", Regressions!A179)</f>
        <v>Tajikistan</v>
      </c>
      <c r="B169" s="333">
        <f>IF(ISBLANK(Regressions!B179), " ", Regressions!B179)</f>
        <v>2010</v>
      </c>
      <c r="C169" s="338" t="str">
        <f>IF(ISBLANK(Regressions!C179), " ", Regressions!C179)</f>
        <v>Secondary</v>
      </c>
      <c r="D169" s="334">
        <f>IF(ISBLANK(Regressions!D179), " ", Regressions!D179)</f>
        <v>1213733</v>
      </c>
      <c r="E169" s="210" t="e">
        <f>IF(ISNUMBER(Regressions!E179),ROUND(Regressions!E179, 1), NA())</f>
        <v>#N/A</v>
      </c>
      <c r="F169" s="335" t="e">
        <f>IF(ISNUMBER(Regressions!F179),ROUND(Regressions!F179, 1), NA())</f>
        <v>#N/A</v>
      </c>
      <c r="G169" s="232" t="e">
        <f>IF(ISNUMBER(Regressions!G179),ROUND(Regressions!G179, 1), NA())</f>
        <v>#N/A</v>
      </c>
      <c r="H169" s="336" t="e">
        <f>IF(ISNUMBER(Regressions!H179),ROUND(Regressions!H179, 1), NA())</f>
        <v>#N/A</v>
      </c>
      <c r="I169" s="233" t="e">
        <f>IF(ISNUMBER(Regressions!I179),ROUND(Regressions!I179, 1), NA())</f>
        <v>#N/A</v>
      </c>
      <c r="J169" s="337" t="e">
        <f>IF(ISNUMBER(Regressions!K179),ROUND(Regressions!K179, 1), NA())</f>
        <v>#N/A</v>
      </c>
      <c r="K169" s="335" t="e">
        <f>IF(ISNUMBER(Regressions!L179),ROUND(Regressions!L179, 1), NA())</f>
        <v>#N/A</v>
      </c>
      <c r="L169" s="234" t="e">
        <f>IF(ISNUMBER(Regressions!M179),ROUND(Regressions!M179, 1), NA())</f>
        <v>#N/A</v>
      </c>
      <c r="M169" s="336" t="e">
        <f>IF(ISNUMBER(Regressions!N179),ROUND(Regressions!N179, 1), NA())</f>
        <v>#N/A</v>
      </c>
      <c r="N169" s="233" t="e">
        <f>IF(ISNUMBER(Regressions!O179),ROUND(Regressions!O179, 1), NA())</f>
        <v>#N/A</v>
      </c>
      <c r="O169" s="337" t="e">
        <f>IF(ISNUMBER(Regressions!Q179),ROUND(Regressions!Q179, 1), NA())</f>
        <v>#N/A</v>
      </c>
      <c r="P169" s="335" t="e">
        <f>IF(ISNUMBER(Regressions!R179),ROUND(Regressions!R179, 1), NA())</f>
        <v>#N/A</v>
      </c>
      <c r="Q169" s="211" t="e">
        <f>IF(ISNUMBER(Regressions!S179),ROUND(Regressions!S179, 1), NA())</f>
        <v>#N/A</v>
      </c>
      <c r="R169" s="336" t="e">
        <f>IF(ISNUMBER(Regressions!T179),ROUND(Regressions!T179, 1), NA())</f>
        <v>#N/A</v>
      </c>
      <c r="S169" s="233" t="e">
        <f>IF(ISNUMBER(Regressions!U179),ROUND(Regressions!U179, 1), NA())</f>
        <v>#N/A</v>
      </c>
    </row>
    <row xmlns:x14ac="http://schemas.microsoft.com/office/spreadsheetml/2009/9/ac" r="170" x14ac:dyDescent="0.2">
      <c r="A170" s="332" t="str">
        <f>IF(ISBLANK(Regressions!A180), " ", Regressions!A180)</f>
        <v>Tajikistan</v>
      </c>
      <c r="B170" s="333">
        <f>IF(ISBLANK(Regressions!B180), " ", Regressions!B180)</f>
        <v>2011</v>
      </c>
      <c r="C170" s="338" t="str">
        <f>IF(ISBLANK(Regressions!C180), " ", Regressions!C180)</f>
        <v>Secondary</v>
      </c>
      <c r="D170" s="334">
        <f>IF(ISBLANK(Regressions!D180), " ", Regressions!D180)</f>
        <v>1211867</v>
      </c>
      <c r="E170" s="210" t="e">
        <f>IF(ISNUMBER(Regressions!E180),ROUND(Regressions!E180, 1), NA())</f>
        <v>#N/A</v>
      </c>
      <c r="F170" s="335" t="e">
        <f>IF(ISNUMBER(Regressions!F180),ROUND(Regressions!F180, 1), NA())</f>
        <v>#N/A</v>
      </c>
      <c r="G170" s="232" t="e">
        <f>IF(ISNUMBER(Regressions!G180),ROUND(Regressions!G180, 1), NA())</f>
        <v>#N/A</v>
      </c>
      <c r="H170" s="336" t="e">
        <f>IF(ISNUMBER(Regressions!H180),ROUND(Regressions!H180, 1), NA())</f>
        <v>#N/A</v>
      </c>
      <c r="I170" s="233" t="e">
        <f>IF(ISNUMBER(Regressions!I180),ROUND(Regressions!I180, 1), NA())</f>
        <v>#N/A</v>
      </c>
      <c r="J170" s="337" t="e">
        <f>IF(ISNUMBER(Regressions!K180),ROUND(Regressions!K180, 1), NA())</f>
        <v>#N/A</v>
      </c>
      <c r="K170" s="335" t="e">
        <f>IF(ISNUMBER(Regressions!L180),ROUND(Regressions!L180, 1), NA())</f>
        <v>#N/A</v>
      </c>
      <c r="L170" s="234" t="e">
        <f>IF(ISNUMBER(Regressions!M180),ROUND(Regressions!M180, 1), NA())</f>
        <v>#N/A</v>
      </c>
      <c r="M170" s="336" t="e">
        <f>IF(ISNUMBER(Regressions!N180),ROUND(Regressions!N180, 1), NA())</f>
        <v>#N/A</v>
      </c>
      <c r="N170" s="233" t="e">
        <f>IF(ISNUMBER(Regressions!O180),ROUND(Regressions!O180, 1), NA())</f>
        <v>#N/A</v>
      </c>
      <c r="O170" s="337" t="e">
        <f>IF(ISNUMBER(Regressions!Q180),ROUND(Regressions!Q180, 1), NA())</f>
        <v>#N/A</v>
      </c>
      <c r="P170" s="335" t="e">
        <f>IF(ISNUMBER(Regressions!R180),ROUND(Regressions!R180, 1), NA())</f>
        <v>#N/A</v>
      </c>
      <c r="Q170" s="211" t="e">
        <f>IF(ISNUMBER(Regressions!S180),ROUND(Regressions!S180, 1), NA())</f>
        <v>#N/A</v>
      </c>
      <c r="R170" s="336" t="e">
        <f>IF(ISNUMBER(Regressions!T180),ROUND(Regressions!T180, 1), NA())</f>
        <v>#N/A</v>
      </c>
      <c r="S170" s="233" t="e">
        <f>IF(ISNUMBER(Regressions!U180),ROUND(Regressions!U180, 1), NA())</f>
        <v>#N/A</v>
      </c>
    </row>
    <row xmlns:x14ac="http://schemas.microsoft.com/office/spreadsheetml/2009/9/ac" r="171" x14ac:dyDescent="0.2">
      <c r="A171" s="332" t="str">
        <f>IF(ISBLANK(Regressions!A181), " ", Regressions!A181)</f>
        <v>Tajikistan</v>
      </c>
      <c r="B171" s="333">
        <f>IF(ISBLANK(Regressions!B181), " ", Regressions!B181)</f>
        <v>2012</v>
      </c>
      <c r="C171" s="338" t="str">
        <f>IF(ISBLANK(Regressions!C181), " ", Regressions!C181)</f>
        <v>Secondary</v>
      </c>
      <c r="D171" s="334">
        <f>IF(ISBLANK(Regressions!D181), " ", Regressions!D181)</f>
        <v>1217930</v>
      </c>
      <c r="E171" s="210" t="e">
        <f>IF(ISNUMBER(Regressions!E181),ROUND(Regressions!E181, 1), NA())</f>
        <v>#N/A</v>
      </c>
      <c r="F171" s="335" t="e">
        <f>IF(ISNUMBER(Regressions!F181),ROUND(Regressions!F181, 1), NA())</f>
        <v>#N/A</v>
      </c>
      <c r="G171" s="232" t="e">
        <f>IF(ISNUMBER(Regressions!G181),ROUND(Regressions!G181, 1), NA())</f>
        <v>#N/A</v>
      </c>
      <c r="H171" s="336" t="e">
        <f>IF(ISNUMBER(Regressions!H181),ROUND(Regressions!H181, 1), NA())</f>
        <v>#N/A</v>
      </c>
      <c r="I171" s="233" t="e">
        <f>IF(ISNUMBER(Regressions!I181),ROUND(Regressions!I181, 1), NA())</f>
        <v>#N/A</v>
      </c>
      <c r="J171" s="337" t="e">
        <f>IF(ISNUMBER(Regressions!K181),ROUND(Regressions!K181, 1), NA())</f>
        <v>#N/A</v>
      </c>
      <c r="K171" s="335" t="e">
        <f>IF(ISNUMBER(Regressions!L181),ROUND(Regressions!L181, 1), NA())</f>
        <v>#N/A</v>
      </c>
      <c r="L171" s="234" t="e">
        <f>IF(ISNUMBER(Regressions!M181),ROUND(Regressions!M181, 1), NA())</f>
        <v>#N/A</v>
      </c>
      <c r="M171" s="336" t="e">
        <f>IF(ISNUMBER(Regressions!N181),ROUND(Regressions!N181, 1), NA())</f>
        <v>#N/A</v>
      </c>
      <c r="N171" s="233" t="e">
        <f>IF(ISNUMBER(Regressions!O181),ROUND(Regressions!O181, 1), NA())</f>
        <v>#N/A</v>
      </c>
      <c r="O171" s="337" t="e">
        <f>IF(ISNUMBER(Regressions!Q181),ROUND(Regressions!Q181, 1), NA())</f>
        <v>#N/A</v>
      </c>
      <c r="P171" s="335" t="e">
        <f>IF(ISNUMBER(Regressions!R181),ROUND(Regressions!R181, 1), NA())</f>
        <v>#N/A</v>
      </c>
      <c r="Q171" s="211" t="e">
        <f>IF(ISNUMBER(Regressions!S181),ROUND(Regressions!S181, 1), NA())</f>
        <v>#N/A</v>
      </c>
      <c r="R171" s="336" t="e">
        <f>IF(ISNUMBER(Regressions!T181),ROUND(Regressions!T181, 1), NA())</f>
        <v>#N/A</v>
      </c>
      <c r="S171" s="233" t="e">
        <f>IF(ISNUMBER(Regressions!U181),ROUND(Regressions!U181, 1), NA())</f>
        <v>#N/A</v>
      </c>
    </row>
    <row xmlns:x14ac="http://schemas.microsoft.com/office/spreadsheetml/2009/9/ac" r="172" x14ac:dyDescent="0.2">
      <c r="A172" s="332" t="str">
        <f>IF(ISBLANK(Regressions!A182), " ", Regressions!A182)</f>
        <v>Tajikistan</v>
      </c>
      <c r="B172" s="333">
        <f>IF(ISBLANK(Regressions!B182), " ", Regressions!B182)</f>
        <v>2013</v>
      </c>
      <c r="C172" s="338" t="str">
        <f>IF(ISBLANK(Regressions!C182), " ", Regressions!C182)</f>
        <v>Secondary</v>
      </c>
      <c r="D172" s="334">
        <f>IF(ISBLANK(Regressions!D182), " ", Regressions!D182)</f>
        <v>1218935</v>
      </c>
      <c r="E172" s="210" t="e">
        <f>IF(ISNUMBER(Regressions!E182),ROUND(Regressions!E182, 1), NA())</f>
        <v>#N/A</v>
      </c>
      <c r="F172" s="335" t="e">
        <f>IF(ISNUMBER(Regressions!F182),ROUND(Regressions!F182, 1), NA())</f>
        <v>#N/A</v>
      </c>
      <c r="G172" s="232" t="e">
        <f>IF(ISNUMBER(Regressions!G182),ROUND(Regressions!G182, 1), NA())</f>
        <v>#N/A</v>
      </c>
      <c r="H172" s="336" t="e">
        <f>IF(ISNUMBER(Regressions!H182),ROUND(Regressions!H182, 1), NA())</f>
        <v>#N/A</v>
      </c>
      <c r="I172" s="233" t="e">
        <f>IF(ISNUMBER(Regressions!I182),ROUND(Regressions!I182, 1), NA())</f>
        <v>#N/A</v>
      </c>
      <c r="J172" s="337" t="e">
        <f>IF(ISNUMBER(Regressions!K182),ROUND(Regressions!K182, 1), NA())</f>
        <v>#N/A</v>
      </c>
      <c r="K172" s="335" t="e">
        <f>IF(ISNUMBER(Regressions!L182),ROUND(Regressions!L182, 1), NA())</f>
        <v>#N/A</v>
      </c>
      <c r="L172" s="234" t="e">
        <f>IF(ISNUMBER(Regressions!M182),ROUND(Regressions!M182, 1), NA())</f>
        <v>#N/A</v>
      </c>
      <c r="M172" s="336" t="e">
        <f>IF(ISNUMBER(Regressions!N182),ROUND(Regressions!N182, 1), NA())</f>
        <v>#N/A</v>
      </c>
      <c r="N172" s="233" t="e">
        <f>IF(ISNUMBER(Regressions!O182),ROUND(Regressions!O182, 1), NA())</f>
        <v>#N/A</v>
      </c>
      <c r="O172" s="337" t="e">
        <f>IF(ISNUMBER(Regressions!Q182),ROUND(Regressions!Q182, 1), NA())</f>
        <v>#N/A</v>
      </c>
      <c r="P172" s="335" t="e">
        <f>IF(ISNUMBER(Regressions!R182),ROUND(Regressions!R182, 1), NA())</f>
        <v>#N/A</v>
      </c>
      <c r="Q172" s="211" t="e">
        <f>IF(ISNUMBER(Regressions!S182),ROUND(Regressions!S182, 1), NA())</f>
        <v>#N/A</v>
      </c>
      <c r="R172" s="336" t="e">
        <f>IF(ISNUMBER(Regressions!T182),ROUND(Regressions!T182, 1), NA())</f>
        <v>#N/A</v>
      </c>
      <c r="S172" s="233" t="e">
        <f>IF(ISNUMBER(Regressions!U182),ROUND(Regressions!U182, 1), NA())</f>
        <v>#N/A</v>
      </c>
    </row>
    <row xmlns:x14ac="http://schemas.microsoft.com/office/spreadsheetml/2009/9/ac" r="173" x14ac:dyDescent="0.2">
      <c r="A173" s="332" t="str">
        <f>IF(ISBLANK(Regressions!A183), " ", Regressions!A183)</f>
        <v>Tajikistan</v>
      </c>
      <c r="B173" s="333">
        <f>IF(ISBLANK(Regressions!B183), " ", Regressions!B183)</f>
        <v>2014</v>
      </c>
      <c r="C173" s="338" t="str">
        <f>IF(ISBLANK(Regressions!C183), " ", Regressions!C183)</f>
        <v>Secondary</v>
      </c>
      <c r="D173" s="334">
        <f>IF(ISBLANK(Regressions!D183), " ", Regressions!D183)</f>
        <v>1219234</v>
      </c>
      <c r="E173" s="210" t="e">
        <f>IF(ISNUMBER(Regressions!E183),ROUND(Regressions!E183, 1), NA())</f>
        <v>#N/A</v>
      </c>
      <c r="F173" s="335" t="e">
        <f>IF(ISNUMBER(Regressions!F183),ROUND(Regressions!F183, 1), NA())</f>
        <v>#N/A</v>
      </c>
      <c r="G173" s="232" t="e">
        <f>IF(ISNUMBER(Regressions!G183),ROUND(Regressions!G183, 1), NA())</f>
        <v>#N/A</v>
      </c>
      <c r="H173" s="336" t="e">
        <f>IF(ISNUMBER(Regressions!H183),ROUND(Regressions!H183, 1), NA())</f>
        <v>#N/A</v>
      </c>
      <c r="I173" s="233" t="e">
        <f>IF(ISNUMBER(Regressions!I183),ROUND(Regressions!I183, 1), NA())</f>
        <v>#N/A</v>
      </c>
      <c r="J173" s="337" t="e">
        <f>IF(ISNUMBER(Regressions!K183),ROUND(Regressions!K183, 1), NA())</f>
        <v>#N/A</v>
      </c>
      <c r="K173" s="335" t="e">
        <f>IF(ISNUMBER(Regressions!L183),ROUND(Regressions!L183, 1), NA())</f>
        <v>#N/A</v>
      </c>
      <c r="L173" s="234" t="e">
        <f>IF(ISNUMBER(Regressions!M183),ROUND(Regressions!M183, 1), NA())</f>
        <v>#N/A</v>
      </c>
      <c r="M173" s="336" t="e">
        <f>IF(ISNUMBER(Regressions!N183),ROUND(Regressions!N183, 1), NA())</f>
        <v>#N/A</v>
      </c>
      <c r="N173" s="233" t="e">
        <f>IF(ISNUMBER(Regressions!O183),ROUND(Regressions!O183, 1), NA())</f>
        <v>#N/A</v>
      </c>
      <c r="O173" s="337" t="e">
        <f>IF(ISNUMBER(Regressions!Q183),ROUND(Regressions!Q183, 1), NA())</f>
        <v>#N/A</v>
      </c>
      <c r="P173" s="335" t="e">
        <f>IF(ISNUMBER(Regressions!R183),ROUND(Regressions!R183, 1), NA())</f>
        <v>#N/A</v>
      </c>
      <c r="Q173" s="211" t="e">
        <f>IF(ISNUMBER(Regressions!S183),ROUND(Regressions!S183, 1), NA())</f>
        <v>#N/A</v>
      </c>
      <c r="R173" s="336" t="e">
        <f>IF(ISNUMBER(Regressions!T183),ROUND(Regressions!T183, 1), NA())</f>
        <v>#N/A</v>
      </c>
      <c r="S173" s="233" t="e">
        <f>IF(ISNUMBER(Regressions!U183),ROUND(Regressions!U183, 1), NA())</f>
        <v>#N/A</v>
      </c>
    </row>
    <row xmlns:x14ac="http://schemas.microsoft.com/office/spreadsheetml/2009/9/ac" r="174" x14ac:dyDescent="0.2">
      <c r="A174" s="332" t="str">
        <f>IF(ISBLANK(Regressions!A184), " ", Regressions!A184)</f>
        <v>Tajikistan</v>
      </c>
      <c r="B174" s="333">
        <f>IF(ISBLANK(Regressions!B184), " ", Regressions!B184)</f>
        <v>2015</v>
      </c>
      <c r="C174" s="338" t="str">
        <f>IF(ISBLANK(Regressions!C184), " ", Regressions!C184)</f>
        <v>Secondary</v>
      </c>
      <c r="D174" s="334">
        <f>IF(ISBLANK(Regressions!D184), " ", Regressions!D184)</f>
        <v>1225401</v>
      </c>
      <c r="E174" s="210" t="e">
        <f>IF(ISNUMBER(Regressions!E184),ROUND(Regressions!E184, 1), NA())</f>
        <v>#N/A</v>
      </c>
      <c r="F174" s="335" t="e">
        <f>IF(ISNUMBER(Regressions!F184),ROUND(Regressions!F184, 1), NA())</f>
        <v>#N/A</v>
      </c>
      <c r="G174" s="232" t="e">
        <f>IF(ISNUMBER(Regressions!G184),ROUND(Regressions!G184, 1), NA())</f>
        <v>#N/A</v>
      </c>
      <c r="H174" s="336" t="e">
        <f>IF(ISNUMBER(Regressions!H184),ROUND(Regressions!H184, 1), NA())</f>
        <v>#N/A</v>
      </c>
      <c r="I174" s="233" t="e">
        <f>IF(ISNUMBER(Regressions!I184),ROUND(Regressions!I184, 1), NA())</f>
        <v>#N/A</v>
      </c>
      <c r="J174" s="337" t="e">
        <f>IF(ISNUMBER(Regressions!K184),ROUND(Regressions!K184, 1), NA())</f>
        <v>#N/A</v>
      </c>
      <c r="K174" s="335" t="e">
        <f>IF(ISNUMBER(Regressions!L184),ROUND(Regressions!L184, 1), NA())</f>
        <v>#N/A</v>
      </c>
      <c r="L174" s="234" t="e">
        <f>IF(ISNUMBER(Regressions!M184),ROUND(Regressions!M184, 1), NA())</f>
        <v>#N/A</v>
      </c>
      <c r="M174" s="336" t="e">
        <f>IF(ISNUMBER(Regressions!N184),ROUND(Regressions!N184, 1), NA())</f>
        <v>#N/A</v>
      </c>
      <c r="N174" s="233" t="e">
        <f>IF(ISNUMBER(Regressions!O184),ROUND(Regressions!O184, 1), NA())</f>
        <v>#N/A</v>
      </c>
      <c r="O174" s="337" t="e">
        <f>IF(ISNUMBER(Regressions!Q184),ROUND(Regressions!Q184, 1), NA())</f>
        <v>#N/A</v>
      </c>
      <c r="P174" s="335" t="e">
        <f>IF(ISNUMBER(Regressions!R184),ROUND(Regressions!R184, 1), NA())</f>
        <v>#N/A</v>
      </c>
      <c r="Q174" s="211" t="e">
        <f>IF(ISNUMBER(Regressions!S184),ROUND(Regressions!S184, 1), NA())</f>
        <v>#N/A</v>
      </c>
      <c r="R174" s="336" t="e">
        <f>IF(ISNUMBER(Regressions!T184),ROUND(Regressions!T184, 1), NA())</f>
        <v>#N/A</v>
      </c>
      <c r="S174" s="233" t="e">
        <f>IF(ISNUMBER(Regressions!U184),ROUND(Regressions!U184, 1), NA())</f>
        <v>#N/A</v>
      </c>
    </row>
    <row xmlns:x14ac="http://schemas.microsoft.com/office/spreadsheetml/2009/9/ac" r="175" x14ac:dyDescent="0.2">
      <c r="A175" s="332" t="str">
        <f>IF(ISBLANK(Regressions!A185), " ", Regressions!A185)</f>
        <v>Tajikistan</v>
      </c>
      <c r="B175" s="333">
        <f>IF(ISBLANK(Regressions!B185), " ", Regressions!B185)</f>
        <v>2016</v>
      </c>
      <c r="C175" s="338" t="str">
        <f>IF(ISBLANK(Regressions!C185), " ", Regressions!C185)</f>
        <v>Secondary</v>
      </c>
      <c r="D175" s="334">
        <f>IF(ISBLANK(Regressions!D185), " ", Regressions!D185)</f>
        <v>1234973</v>
      </c>
      <c r="E175" s="210" t="e">
        <f>IF(ISNUMBER(Regressions!E185),ROUND(Regressions!E185, 1), NA())</f>
        <v>#N/A</v>
      </c>
      <c r="F175" s="335" t="e">
        <f>IF(ISNUMBER(Regressions!F185),ROUND(Regressions!F185, 1), NA())</f>
        <v>#N/A</v>
      </c>
      <c r="G175" s="232" t="e">
        <f>IF(ISNUMBER(Regressions!G185),ROUND(Regressions!G185, 1), NA())</f>
        <v>#N/A</v>
      </c>
      <c r="H175" s="336" t="e">
        <f>IF(ISNUMBER(Regressions!H185),ROUND(Regressions!H185, 1), NA())</f>
        <v>#N/A</v>
      </c>
      <c r="I175" s="233" t="e">
        <f>IF(ISNUMBER(Regressions!I185),ROUND(Regressions!I185, 1), NA())</f>
        <v>#N/A</v>
      </c>
      <c r="J175" s="337" t="e">
        <f>IF(ISNUMBER(Regressions!K185),ROUND(Regressions!K185, 1), NA())</f>
        <v>#N/A</v>
      </c>
      <c r="K175" s="335" t="e">
        <f>IF(ISNUMBER(Regressions!L185),ROUND(Regressions!L185, 1), NA())</f>
        <v>#N/A</v>
      </c>
      <c r="L175" s="234" t="e">
        <f>IF(ISNUMBER(Regressions!M185),ROUND(Regressions!M185, 1), NA())</f>
        <v>#N/A</v>
      </c>
      <c r="M175" s="336" t="e">
        <f>IF(ISNUMBER(Regressions!N185),ROUND(Regressions!N185, 1), NA())</f>
        <v>#N/A</v>
      </c>
      <c r="N175" s="233" t="e">
        <f>IF(ISNUMBER(Regressions!O185),ROUND(Regressions!O185, 1), NA())</f>
        <v>#N/A</v>
      </c>
      <c r="O175" s="337" t="e">
        <f>IF(ISNUMBER(Regressions!Q185),ROUND(Regressions!Q185, 1), NA())</f>
        <v>#N/A</v>
      </c>
      <c r="P175" s="335" t="e">
        <f>IF(ISNUMBER(Regressions!R185),ROUND(Regressions!R185, 1), NA())</f>
        <v>#N/A</v>
      </c>
      <c r="Q175" s="211" t="e">
        <f>IF(ISNUMBER(Regressions!S185),ROUND(Regressions!S185, 1), NA())</f>
        <v>#N/A</v>
      </c>
      <c r="R175" s="336" t="e">
        <f>IF(ISNUMBER(Regressions!T185),ROUND(Regressions!T185, 1), NA())</f>
        <v>#N/A</v>
      </c>
      <c r="S175" s="233" t="e">
        <f>IF(ISNUMBER(Regressions!U185),ROUND(Regressions!U185, 1), NA())</f>
        <v>#N/A</v>
      </c>
    </row>
    <row xmlns:x14ac="http://schemas.microsoft.com/office/spreadsheetml/2009/9/ac" r="176" x14ac:dyDescent="0.2">
      <c r="A176" s="332" t="str">
        <f>IF(ISBLANK(Regressions!A186), " ", Regressions!A186)</f>
        <v>Tajikistan</v>
      </c>
      <c r="B176" s="333">
        <f>IF(ISBLANK(Regressions!B186), " ", Regressions!B186)</f>
        <v>2017</v>
      </c>
      <c r="C176" s="338" t="str">
        <f>IF(ISBLANK(Regressions!C186), " ", Regressions!C186)</f>
        <v>Secondary</v>
      </c>
      <c r="D176" s="334">
        <f>IF(ISBLANK(Regressions!D186), " ", Regressions!D186)</f>
        <v>1242888</v>
      </c>
      <c r="E176" s="210" t="e">
        <f>IF(ISNUMBER(Regressions!E186),ROUND(Regressions!E186, 1), NA())</f>
        <v>#N/A</v>
      </c>
      <c r="F176" s="335" t="e">
        <f>IF(ISNUMBER(Regressions!F186),ROUND(Regressions!F186, 1), NA())</f>
        <v>#N/A</v>
      </c>
      <c r="G176" s="232" t="e">
        <f>IF(ISNUMBER(Regressions!G186),ROUND(Regressions!G186, 1), NA())</f>
        <v>#N/A</v>
      </c>
      <c r="H176" s="336" t="e">
        <f>IF(ISNUMBER(Regressions!H186),ROUND(Regressions!H186, 1), NA())</f>
        <v>#N/A</v>
      </c>
      <c r="I176" s="233" t="e">
        <f>IF(ISNUMBER(Regressions!I186),ROUND(Regressions!I186, 1), NA())</f>
        <v>#N/A</v>
      </c>
      <c r="J176" s="337" t="e">
        <f>IF(ISNUMBER(Regressions!K186),ROUND(Regressions!K186, 1), NA())</f>
        <v>#N/A</v>
      </c>
      <c r="K176" s="335" t="e">
        <f>IF(ISNUMBER(Regressions!L186),ROUND(Regressions!L186, 1), NA())</f>
        <v>#N/A</v>
      </c>
      <c r="L176" s="234" t="e">
        <f>IF(ISNUMBER(Regressions!M186),ROUND(Regressions!M186, 1), NA())</f>
        <v>#N/A</v>
      </c>
      <c r="M176" s="336" t="e">
        <f>IF(ISNUMBER(Regressions!N186),ROUND(Regressions!N186, 1), NA())</f>
        <v>#N/A</v>
      </c>
      <c r="N176" s="233" t="e">
        <f>IF(ISNUMBER(Regressions!O186),ROUND(Regressions!O186, 1), NA())</f>
        <v>#N/A</v>
      </c>
      <c r="O176" s="337" t="e">
        <f>IF(ISNUMBER(Regressions!Q186),ROUND(Regressions!Q186, 1), NA())</f>
        <v>#N/A</v>
      </c>
      <c r="P176" s="335" t="e">
        <f>IF(ISNUMBER(Regressions!R186),ROUND(Regressions!R186, 1), NA())</f>
        <v>#N/A</v>
      </c>
      <c r="Q176" s="211" t="e">
        <f>IF(ISNUMBER(Regressions!S186),ROUND(Regressions!S186, 1), NA())</f>
        <v>#N/A</v>
      </c>
      <c r="R176" s="336" t="e">
        <f>IF(ISNUMBER(Regressions!T186),ROUND(Regressions!T186, 1), NA())</f>
        <v>#N/A</v>
      </c>
      <c r="S176" s="233" t="e">
        <f>IF(ISNUMBER(Regressions!U186),ROUND(Regressions!U186, 1), NA())</f>
        <v>#N/A</v>
      </c>
    </row>
    <row xmlns:x14ac="http://schemas.microsoft.com/office/spreadsheetml/2009/9/ac" r="177" x14ac:dyDescent="0.2">
      <c r="A177" s="332" t="str">
        <f>IF(ISBLANK(Regressions!A187), " ", Regressions!A187)</f>
        <v>Tajikistan</v>
      </c>
      <c r="B177" s="333">
        <f>IF(ISBLANK(Regressions!B187), " ", Regressions!B187)</f>
        <v>2018</v>
      </c>
      <c r="C177" s="338" t="str">
        <f>IF(ISBLANK(Regressions!C187), " ", Regressions!C187)</f>
        <v>Secondary</v>
      </c>
      <c r="D177" s="334">
        <f>IF(ISBLANK(Regressions!D187), " ", Regressions!D187)</f>
        <v>1259168</v>
      </c>
      <c r="E177" s="210" t="e">
        <f>IF(ISNUMBER(Regressions!E187),ROUND(Regressions!E187, 1), NA())</f>
        <v>#N/A</v>
      </c>
      <c r="F177" s="335" t="e">
        <f>IF(ISNUMBER(Regressions!F187),ROUND(Regressions!F187, 1), NA())</f>
        <v>#N/A</v>
      </c>
      <c r="G177" s="232" t="e">
        <f>IF(ISNUMBER(Regressions!G187),ROUND(Regressions!G187, 1), NA())</f>
        <v>#N/A</v>
      </c>
      <c r="H177" s="336" t="e">
        <f>IF(ISNUMBER(Regressions!H187),ROUND(Regressions!H187, 1), NA())</f>
        <v>#N/A</v>
      </c>
      <c r="I177" s="233" t="e">
        <f>IF(ISNUMBER(Regressions!I187),ROUND(Regressions!I187, 1), NA())</f>
        <v>#N/A</v>
      </c>
      <c r="J177" s="337" t="e">
        <f>IF(ISNUMBER(Regressions!K187),ROUND(Regressions!K187, 1), NA())</f>
        <v>#N/A</v>
      </c>
      <c r="K177" s="335" t="e">
        <f>IF(ISNUMBER(Regressions!L187),ROUND(Regressions!L187, 1), NA())</f>
        <v>#N/A</v>
      </c>
      <c r="L177" s="234" t="e">
        <f>IF(ISNUMBER(Regressions!M187),ROUND(Regressions!M187, 1), NA())</f>
        <v>#N/A</v>
      </c>
      <c r="M177" s="336" t="e">
        <f>IF(ISNUMBER(Regressions!N187),ROUND(Regressions!N187, 1), NA())</f>
        <v>#N/A</v>
      </c>
      <c r="N177" s="233" t="e">
        <f>IF(ISNUMBER(Regressions!O187),ROUND(Regressions!O187, 1), NA())</f>
        <v>#N/A</v>
      </c>
      <c r="O177" s="337" t="e">
        <f>IF(ISNUMBER(Regressions!Q187),ROUND(Regressions!Q187, 1), NA())</f>
        <v>#N/A</v>
      </c>
      <c r="P177" s="335" t="e">
        <f>IF(ISNUMBER(Regressions!R187),ROUND(Regressions!R187, 1), NA())</f>
        <v>#N/A</v>
      </c>
      <c r="Q177" s="211" t="e">
        <f>IF(ISNUMBER(Regressions!S187),ROUND(Regressions!S187, 1), NA())</f>
        <v>#N/A</v>
      </c>
      <c r="R177" s="336" t="e">
        <f>IF(ISNUMBER(Regressions!T187),ROUND(Regressions!T187, 1), NA())</f>
        <v>#N/A</v>
      </c>
      <c r="S177" s="233" t="e">
        <f>IF(ISNUMBER(Regressions!U187),ROUND(Regressions!U187, 1), NA())</f>
        <v>#N/A</v>
      </c>
    </row>
    <row xmlns:x14ac="http://schemas.microsoft.com/office/spreadsheetml/2009/9/ac" r="178" x14ac:dyDescent="0.2">
      <c r="A178" s="332" t="str">
        <f>IF(ISBLANK(Regressions!A188), " ", Regressions!A188)</f>
        <v>Tajikistan</v>
      </c>
      <c r="B178" s="333">
        <f>IF(ISBLANK(Regressions!B188), " ", Regressions!B188)</f>
        <v>2019</v>
      </c>
      <c r="C178" s="338" t="str">
        <f>IF(ISBLANK(Regressions!C188), " ", Regressions!C188)</f>
        <v>Secondary</v>
      </c>
      <c r="D178" s="334">
        <f>IF(ISBLANK(Regressions!D188), " ", Regressions!D188)</f>
        <v>1276140</v>
      </c>
      <c r="E178" s="210" t="e">
        <f>IF(ISNUMBER(Regressions!E188),ROUND(Regressions!E188, 1), NA())</f>
        <v>#N/A</v>
      </c>
      <c r="F178" s="335" t="e">
        <f>IF(ISNUMBER(Regressions!F188),ROUND(Regressions!F188, 1), NA())</f>
        <v>#N/A</v>
      </c>
      <c r="G178" s="232" t="e">
        <f>IF(ISNUMBER(Regressions!G188),ROUND(Regressions!G188, 1), NA())</f>
        <v>#N/A</v>
      </c>
      <c r="H178" s="336" t="e">
        <f>IF(ISNUMBER(Regressions!H188),ROUND(Regressions!H188, 1), NA())</f>
        <v>#N/A</v>
      </c>
      <c r="I178" s="233" t="e">
        <f>IF(ISNUMBER(Regressions!I188),ROUND(Regressions!I188, 1), NA())</f>
        <v>#N/A</v>
      </c>
      <c r="J178" s="337" t="e">
        <f>IF(ISNUMBER(Regressions!K188),ROUND(Regressions!K188, 1), NA())</f>
        <v>#N/A</v>
      </c>
      <c r="K178" s="335" t="e">
        <f>IF(ISNUMBER(Regressions!L188),ROUND(Regressions!L188, 1), NA())</f>
        <v>#N/A</v>
      </c>
      <c r="L178" s="234" t="e">
        <f>IF(ISNUMBER(Regressions!M188),ROUND(Regressions!M188, 1), NA())</f>
        <v>#N/A</v>
      </c>
      <c r="M178" s="336" t="e">
        <f>IF(ISNUMBER(Regressions!N188),ROUND(Regressions!N188, 1), NA())</f>
        <v>#N/A</v>
      </c>
      <c r="N178" s="233" t="e">
        <f>IF(ISNUMBER(Regressions!O188),ROUND(Regressions!O188, 1), NA())</f>
        <v>#N/A</v>
      </c>
      <c r="O178" s="337" t="e">
        <f>IF(ISNUMBER(Regressions!Q188),ROUND(Regressions!Q188, 1), NA())</f>
        <v>#N/A</v>
      </c>
      <c r="P178" s="335" t="e">
        <f>IF(ISNUMBER(Regressions!R188),ROUND(Regressions!R188, 1), NA())</f>
        <v>#N/A</v>
      </c>
      <c r="Q178" s="211" t="e">
        <f>IF(ISNUMBER(Regressions!S188),ROUND(Regressions!S188, 1), NA())</f>
        <v>#N/A</v>
      </c>
      <c r="R178" s="336" t="e">
        <f>IF(ISNUMBER(Regressions!T188),ROUND(Regressions!T188, 1), NA())</f>
        <v>#N/A</v>
      </c>
      <c r="S178" s="233" t="e">
        <f>IF(ISNUMBER(Regressions!U188),ROUND(Regressions!U188, 1), NA())</f>
        <v>#N/A</v>
      </c>
    </row>
    <row xmlns:x14ac="http://schemas.microsoft.com/office/spreadsheetml/2009/9/ac" r="179" x14ac:dyDescent="0.2">
      <c r="A179" s="332" t="str">
        <f>IF(ISBLANK(Regressions!A189), " ", Regressions!A189)</f>
        <v>Tajikistan</v>
      </c>
      <c r="B179" s="333">
        <f>IF(ISBLANK(Regressions!B189), " ", Regressions!B189)</f>
        <v>2020</v>
      </c>
      <c r="C179" s="338" t="str">
        <f>IF(ISBLANK(Regressions!C189), " ", Regressions!C189)</f>
        <v>Secondary</v>
      </c>
      <c r="D179" s="334">
        <f>IF(ISBLANK(Regressions!D189), " ", Regressions!D189)</f>
        <v>1302079</v>
      </c>
      <c r="E179" s="210" t="e">
        <f>IF(ISNUMBER(Regressions!E189),ROUND(Regressions!E189, 1), NA())</f>
        <v>#N/A</v>
      </c>
      <c r="F179" s="335" t="e">
        <f>IF(ISNUMBER(Regressions!F189),ROUND(Regressions!F189, 1), NA())</f>
        <v>#N/A</v>
      </c>
      <c r="G179" s="232" t="e">
        <f>IF(ISNUMBER(Regressions!G189),ROUND(Regressions!G189, 1), NA())</f>
        <v>#N/A</v>
      </c>
      <c r="H179" s="336" t="e">
        <f>IF(ISNUMBER(Regressions!H189),ROUND(Regressions!H189, 1), NA())</f>
        <v>#N/A</v>
      </c>
      <c r="I179" s="233" t="e">
        <f>IF(ISNUMBER(Regressions!I189),ROUND(Regressions!I189, 1), NA())</f>
        <v>#N/A</v>
      </c>
      <c r="J179" s="337" t="e">
        <f>IF(ISNUMBER(Regressions!K189),ROUND(Regressions!K189, 1), NA())</f>
        <v>#N/A</v>
      </c>
      <c r="K179" s="335" t="e">
        <f>IF(ISNUMBER(Regressions!L189),ROUND(Regressions!L189, 1), NA())</f>
        <v>#N/A</v>
      </c>
      <c r="L179" s="234" t="e">
        <f>IF(ISNUMBER(Regressions!M189),ROUND(Regressions!M189, 1), NA())</f>
        <v>#N/A</v>
      </c>
      <c r="M179" s="336" t="e">
        <f>IF(ISNUMBER(Regressions!N189),ROUND(Regressions!N189, 1), NA())</f>
        <v>#N/A</v>
      </c>
      <c r="N179" s="233" t="e">
        <f>IF(ISNUMBER(Regressions!O189),ROUND(Regressions!O189, 1), NA())</f>
        <v>#N/A</v>
      </c>
      <c r="O179" s="337" t="e">
        <f>IF(ISNUMBER(Regressions!Q189),ROUND(Regressions!Q189, 1), NA())</f>
        <v>#N/A</v>
      </c>
      <c r="P179" s="335" t="e">
        <f>IF(ISNUMBER(Regressions!R189),ROUND(Regressions!R189, 1), NA())</f>
        <v>#N/A</v>
      </c>
      <c r="Q179" s="211" t="e">
        <f>IF(ISNUMBER(Regressions!S189),ROUND(Regressions!S189, 1), NA())</f>
        <v>#N/A</v>
      </c>
      <c r="R179" s="336" t="e">
        <f>IF(ISNUMBER(Regressions!T189),ROUND(Regressions!T189, 1), NA())</f>
        <v>#N/A</v>
      </c>
      <c r="S179" s="233" t="e">
        <f>IF(ISNUMBER(Regressions!U189),ROUND(Regressions!U189, 1), NA())</f>
        <v>#N/A</v>
      </c>
    </row>
    <row xmlns:x14ac="http://schemas.microsoft.com/office/spreadsheetml/2009/9/ac" r="180" x14ac:dyDescent="0.2">
      <c r="A180" s="382" t="str">
        <f>IF(ISBLANK(Regressions!A190), " ", Regressions!A190)</f>
        <v>Tajikistan</v>
      </c>
      <c r="B180" s="383">
        <f>IF(ISBLANK(Regressions!B190), " ", Regressions!B190)</f>
        <v>2021</v>
      </c>
      <c r="C180" s="384" t="str">
        <f>IF(ISBLANK(Regressions!C190), " ", Regressions!C190)</f>
        <v>Secondary</v>
      </c>
      <c r="D180" s="385">
        <f>IF(ISBLANK(Regressions!D190), " ", Regressions!D190)</f>
        <v>1339123</v>
      </c>
      <c r="E180" s="388" t="e">
        <f>IF(ISNUMBER(Regressions!E190),ROUND(Regressions!E190, 1), NA())</f>
        <v>#N/A</v>
      </c>
      <c r="F180" s="386" t="e">
        <f>IF(ISNUMBER(Regressions!F190),ROUND(Regressions!F190, 1), NA())</f>
        <v>#N/A</v>
      </c>
      <c r="G180" s="389" t="e">
        <f>IF(ISNUMBER(Regressions!G190),ROUND(Regressions!G190, 1), NA())</f>
        <v>#N/A</v>
      </c>
      <c r="H180" s="387" t="e">
        <f>IF(ISNUMBER(Regressions!H190),ROUND(Regressions!H190, 1), NA())</f>
        <v>#N/A</v>
      </c>
      <c r="I180" s="390" t="e">
        <f>IF(ISNUMBER(Regressions!I190),ROUND(Regressions!I190, 1), NA())</f>
        <v>#N/A</v>
      </c>
      <c r="J180" s="388" t="e">
        <f>IF(ISNUMBER(Regressions!K190),ROUND(Regressions!K190, 1), NA())</f>
        <v>#N/A</v>
      </c>
      <c r="K180" s="386" t="e">
        <f>IF(ISNUMBER(Regressions!L190),ROUND(Regressions!L190, 1), NA())</f>
        <v>#N/A</v>
      </c>
      <c r="L180" s="391" t="e">
        <f>IF(ISNUMBER(Regressions!M190),ROUND(Regressions!M190, 1), NA())</f>
        <v>#N/A</v>
      </c>
      <c r="M180" s="387" t="e">
        <f>IF(ISNUMBER(Regressions!N190),ROUND(Regressions!N190, 1), NA())</f>
        <v>#N/A</v>
      </c>
      <c r="N180" s="390" t="e">
        <f>IF(ISNUMBER(Regressions!O190),ROUND(Regressions!O190, 1), NA())</f>
        <v>#N/A</v>
      </c>
      <c r="O180" s="388" t="e">
        <f>IF(ISNUMBER(Regressions!Q190),ROUND(Regressions!Q190, 1), NA())</f>
        <v>#N/A</v>
      </c>
      <c r="P180" s="386" t="e">
        <f>IF(ISNUMBER(Regressions!R190),ROUND(Regressions!R190, 1), NA())</f>
        <v>#N/A</v>
      </c>
      <c r="Q180" s="392" t="e">
        <f>IF(ISNUMBER(Regressions!S190),ROUND(Regressions!S190, 1), NA())</f>
        <v>#N/A</v>
      </c>
      <c r="R180" s="387" t="e">
        <f>IF(ISNUMBER(Regressions!T190),ROUND(Regressions!T190, 1), NA())</f>
        <v>#N/A</v>
      </c>
      <c r="S180" s="390" t="e">
        <f>IF(ISNUMBER(Regressions!U190),ROUND(Regressions!U190, 1), NA())</f>
        <v>#N/A</v>
      </c>
      <c r="T180" s="381"/>
      <c r="U180" s="381"/>
      <c r="V180" s="381"/>
      <c r="W180" s="381"/>
      <c r="X180" s="381"/>
      <c r="Y180" s="381"/>
      <c r="Z180" s="381"/>
      <c r="AA180" s="381"/>
      <c r="AB180" s="381"/>
      <c r="AC180" s="381"/>
    </row>
    <row xmlns:x14ac="http://schemas.microsoft.com/office/spreadsheetml/2009/9/ac" r="181" x14ac:dyDescent="0.2">
      <c r="A181" s="332" t="str">
        <f>IF(ISBLANK(Regressions!A191), " ", Regressions!A191)</f>
        <v>Tajikistan</v>
      </c>
      <c r="B181" s="333">
        <f>IF(ISBLANK(Regressions!B191), " ", Regressions!B191)</f>
        <v>2022</v>
      </c>
      <c r="C181" s="338" t="str">
        <f>IF(ISBLANK(Regressions!C191), " ", Regressions!C191)</f>
        <v>Secondary</v>
      </c>
      <c r="D181" s="334">
        <f>IF(ISBLANK(Regressions!D191), " ", Regressions!D191)</f>
        <v>1387142</v>
      </c>
      <c r="E181" s="210" t="e">
        <f>IF(ISNUMBER(Regressions!E191),ROUND(Regressions!E191, 1), NA())</f>
        <v>#N/A</v>
      </c>
      <c r="F181" s="335" t="e">
        <f>IF(ISNUMBER(Regressions!F191),ROUND(Regressions!F191, 1), NA())</f>
        <v>#N/A</v>
      </c>
      <c r="G181" s="232" t="e">
        <f>IF(ISNUMBER(Regressions!G191),ROUND(Regressions!G191, 1), NA())</f>
        <v>#N/A</v>
      </c>
      <c r="H181" s="336" t="e">
        <f>IF(ISNUMBER(Regressions!H191),ROUND(Regressions!H191, 1), NA())</f>
        <v>#N/A</v>
      </c>
      <c r="I181" s="233" t="e">
        <f>IF(ISNUMBER(Regressions!I191),ROUND(Regressions!I191, 1), NA())</f>
        <v>#N/A</v>
      </c>
      <c r="J181" s="337" t="e">
        <f>IF(ISNUMBER(Regressions!K191),ROUND(Regressions!K191, 1), NA())</f>
        <v>#N/A</v>
      </c>
      <c r="K181" s="335" t="e">
        <f>IF(ISNUMBER(Regressions!L191),ROUND(Regressions!L191, 1), NA())</f>
        <v>#N/A</v>
      </c>
      <c r="L181" s="234" t="e">
        <f>IF(ISNUMBER(Regressions!M191),ROUND(Regressions!M191, 1), NA())</f>
        <v>#N/A</v>
      </c>
      <c r="M181" s="336" t="e">
        <f>IF(ISNUMBER(Regressions!N191),ROUND(Regressions!N191, 1), NA())</f>
        <v>#N/A</v>
      </c>
      <c r="N181" s="233" t="e">
        <f>IF(ISNUMBER(Regressions!O191),ROUND(Regressions!O191, 1), NA())</f>
        <v>#N/A</v>
      </c>
      <c r="O181" s="337" t="e">
        <f>IF(ISNUMBER(Regressions!Q191),ROUND(Regressions!Q191, 1), NA())</f>
        <v>#N/A</v>
      </c>
      <c r="P181" s="335" t="e">
        <f>IF(ISNUMBER(Regressions!R191),ROUND(Regressions!R191, 1), NA())</f>
        <v>#N/A</v>
      </c>
      <c r="Q181" s="211" t="e">
        <f>IF(ISNUMBER(Regressions!S191),ROUND(Regressions!S191, 1), NA())</f>
        <v>#N/A</v>
      </c>
      <c r="R181" s="336" t="e">
        <f>IF(ISNUMBER(Regressions!T191),ROUND(Regressions!T191, 1), NA())</f>
        <v>#N/A</v>
      </c>
      <c r="S181" s="233" t="e">
        <f>IF(ISNUMBER(Regressions!U191),ROUND(Regressions!U191, 1), NA())</f>
        <v>#N/A</v>
      </c>
    </row>
    <row xmlns:x14ac="http://schemas.microsoft.com/office/spreadsheetml/2009/9/ac" r="182" x14ac:dyDescent="0.2">
      <c r="A182" s="339" t="str">
        <f>IF(ISBLANK(Regressions!A192), " ", Regressions!A192)</f>
        <v>Tajikistan</v>
      </c>
      <c r="B182" s="340">
        <f>IF(ISBLANK(Regressions!B192), " ", Regressions!B192)</f>
        <v>2023</v>
      </c>
      <c r="C182" s="341" t="str">
        <f>IF(ISBLANK(Regressions!C192), " ", Regressions!C192)</f>
        <v>Secondary</v>
      </c>
      <c r="D182" s="342">
        <f>IF(ISBLANK(Regressions!D192), " ", Regressions!D192)</f>
        <v>1314277</v>
      </c>
      <c r="E182" s="343" t="e">
        <f>IF(ISNUMBER(Regressions!E192),ROUND(Regressions!E192, 1), NA())</f>
        <v>#N/A</v>
      </c>
      <c r="F182" s="344" t="e">
        <f>IF(ISNUMBER(Regressions!F192),ROUND(Regressions!F192, 1), NA())</f>
        <v>#N/A</v>
      </c>
      <c r="G182" s="345" t="e">
        <f>IF(ISNUMBER(Regressions!G192),ROUND(Regressions!G192, 1), NA())</f>
        <v>#N/A</v>
      </c>
      <c r="H182" s="346" t="e">
        <f>IF(ISNUMBER(Regressions!H192),ROUND(Regressions!H192, 1), NA())</f>
        <v>#N/A</v>
      </c>
      <c r="I182" s="347" t="e">
        <f>IF(ISNUMBER(Regressions!I192),ROUND(Regressions!I192, 1), NA())</f>
        <v>#N/A</v>
      </c>
      <c r="J182" s="348" t="e">
        <f>IF(ISNUMBER(Regressions!K192),ROUND(Regressions!K192, 1), NA())</f>
        <v>#N/A</v>
      </c>
      <c r="K182" s="344" t="e">
        <f>IF(ISNUMBER(Regressions!L192),ROUND(Regressions!L192, 1), NA())</f>
        <v>#N/A</v>
      </c>
      <c r="L182" s="349" t="e">
        <f>IF(ISNUMBER(Regressions!M192),ROUND(Regressions!M192, 1), NA())</f>
        <v>#N/A</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t="e">
        <f>IF(ISNUMBER(Regressions!S192),ROUND(Regressions!S192, 1), NA())</f>
        <v>#N/A</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Tajikistan</v>
      </c>
      <c r="B183" s="333">
        <f>IF(ISBLANK(Regressions!B193), " ", Regressions!B193)</f>
        <v>2024</v>
      </c>
      <c r="C183" s="338" t="str">
        <f>IF(ISBLANK(Regressions!C193), " ", Regressions!C193)</f>
        <v>Secondary</v>
      </c>
      <c r="D183" s="334" t="str">
        <f>IF(ISBLANK(Regressions!D193), " ", Regressions!D193)</f>
        <v> </v>
      </c>
      <c r="E183" s="210" t="e">
        <f>IF(ISNUMBER(Regressions!E193),ROUND(Regressions!E193, 1), NA())</f>
        <v>#N/A</v>
      </c>
      <c r="F183" s="335" t="e">
        <f>IF(ISNUMBER(Regressions!F193),ROUND(Regressions!F193, 1), NA())</f>
        <v>#N/A</v>
      </c>
      <c r="G183" s="232" t="e">
        <f>IF(ISNUMBER(Regressions!G193),ROUND(Regressions!G193, 1), NA())</f>
        <v>#N/A</v>
      </c>
      <c r="H183" s="336" t="e">
        <f>IF(ISNUMBER(Regressions!H193),ROUND(Regressions!H193, 1), NA())</f>
        <v>#N/A</v>
      </c>
      <c r="I183" s="233" t="e">
        <f>IF(ISNUMBER(Regressions!I193),ROUND(Regressions!I193, 1), NA())</f>
        <v>#N/A</v>
      </c>
      <c r="J183" s="337" t="e">
        <f>IF(ISNUMBER(Regressions!K193),ROUND(Regressions!K193, 1), NA())</f>
        <v>#N/A</v>
      </c>
      <c r="K183" s="335" t="e">
        <f>IF(ISNUMBER(Regressions!L193),ROUND(Regressions!L193, 1), NA())</f>
        <v>#N/A</v>
      </c>
      <c r="L183" s="234" t="e">
        <f>IF(ISNUMBER(Regressions!M193),ROUND(Regressions!M193, 1), NA())</f>
        <v>#N/A</v>
      </c>
      <c r="M183" s="336" t="e">
        <f>IF(ISNUMBER(Regressions!N193),ROUND(Regressions!N193, 1), NA())</f>
        <v>#N/A</v>
      </c>
      <c r="N183" s="233" t="e">
        <f>IF(ISNUMBER(Regressions!O193),ROUND(Regressions!O193, 1), NA())</f>
        <v>#N/A</v>
      </c>
      <c r="O183" s="337" t="e">
        <f>IF(ISNUMBER(Regressions!Q193),ROUND(Regressions!Q193, 1), NA())</f>
        <v>#N/A</v>
      </c>
      <c r="P183" s="335" t="e">
        <f>IF(ISNUMBER(Regressions!R193),ROUND(Regressions!R193, 1), NA())</f>
        <v>#N/A</v>
      </c>
      <c r="Q183" s="211" t="e">
        <f>IF(ISNUMBER(Regressions!S193),ROUND(Regressions!S193, 1), NA())</f>
        <v>#N/A</v>
      </c>
      <c r="R183" s="336" t="e">
        <f>IF(ISNUMBER(Regressions!T193),ROUND(Regressions!T193, 1), NA())</f>
        <v>#N/A</v>
      </c>
      <c r="S183" s="233" t="e">
        <f>IF(ISNUMBER(Regressions!U193),ROUND(Regressions!U193, 1), NA())</f>
        <v>#N/A</v>
      </c>
    </row>
    <row xmlns:x14ac="http://schemas.microsoft.com/office/spreadsheetml/2009/9/ac" r="184" hidden="true" x14ac:dyDescent="0.2">
      <c r="A184" s="332" t="str">
        <f>IF(ISBLANK(Regressions!A194), " ", Regressions!A194)</f>
        <v>Tajikistan</v>
      </c>
      <c r="B184" s="333">
        <f>IF(ISBLANK(Regressions!B194), " ", Regressions!B194)</f>
        <v>2025</v>
      </c>
      <c r="C184" s="338" t="str">
        <f>IF(ISBLANK(Regressions!C194), " ", Regressions!C194)</f>
        <v>Secondary</v>
      </c>
      <c r="D184" s="334" t="str">
        <f>IF(ISBLANK(Regressions!D194), " ", Regressions!D194)</f>
        <v> </v>
      </c>
      <c r="E184" s="210" t="e">
        <f>IF(ISNUMBER(Regressions!E194),ROUND(Regressions!E194, 1), NA())</f>
        <v>#N/A</v>
      </c>
      <c r="F184" s="335" t="e">
        <f>IF(ISNUMBER(Regressions!F194),ROUND(Regressions!F194, 1), NA())</f>
        <v>#N/A</v>
      </c>
      <c r="G184" s="232" t="e">
        <f>IF(ISNUMBER(Regressions!G194),ROUND(Regressions!G194, 1), NA())</f>
        <v>#N/A</v>
      </c>
      <c r="H184" s="336" t="e">
        <f>IF(ISNUMBER(Regressions!H194),ROUND(Regressions!H194, 1), NA())</f>
        <v>#N/A</v>
      </c>
      <c r="I184" s="233" t="e">
        <f>IF(ISNUMBER(Regressions!I194),ROUND(Regressions!I194, 1), NA())</f>
        <v>#N/A</v>
      </c>
      <c r="J184" s="337" t="e">
        <f>IF(ISNUMBER(Regressions!K194),ROUND(Regressions!K194, 1), NA())</f>
        <v>#N/A</v>
      </c>
      <c r="K184" s="335" t="e">
        <f>IF(ISNUMBER(Regressions!L194),ROUND(Regressions!L194, 1), NA())</f>
        <v>#N/A</v>
      </c>
      <c r="L184" s="234" t="e">
        <f>IF(ISNUMBER(Regressions!M194),ROUND(Regressions!M194, 1), NA())</f>
        <v>#N/A</v>
      </c>
      <c r="M184" s="336" t="e">
        <f>IF(ISNUMBER(Regressions!N194),ROUND(Regressions!N194, 1), NA())</f>
        <v>#N/A</v>
      </c>
      <c r="N184" s="233" t="e">
        <f>IF(ISNUMBER(Regressions!O194),ROUND(Regressions!O194, 1), NA())</f>
        <v>#N/A</v>
      </c>
      <c r="O184" s="337" t="e">
        <f>IF(ISNUMBER(Regressions!Q194),ROUND(Regressions!Q194, 1), NA())</f>
        <v>#N/A</v>
      </c>
      <c r="P184" s="335" t="e">
        <f>IF(ISNUMBER(Regressions!R194),ROUND(Regressions!R194, 1), NA())</f>
        <v>#N/A</v>
      </c>
      <c r="Q184" s="211" t="e">
        <f>IF(ISNUMBER(Regressions!S194),ROUND(Regressions!S194, 1), NA())</f>
        <v>#N/A</v>
      </c>
      <c r="R184" s="336" t="e">
        <f>IF(ISNUMBER(Regressions!T194),ROUND(Regressions!T194, 1), NA())</f>
        <v>#N/A</v>
      </c>
      <c r="S184" s="233" t="e">
        <f>IF(ISNUMBER(Regressions!U194),ROUND(Regressions!U194, 1), NA())</f>
        <v>#N/A</v>
      </c>
    </row>
    <row xmlns:x14ac="http://schemas.microsoft.com/office/spreadsheetml/2009/9/ac" r="185" hidden="true" x14ac:dyDescent="0.2">
      <c r="A185" s="332" t="str">
        <f>IF(ISBLANK(Regressions!A195), " ", Regressions!A195)</f>
        <v>Tajikistan</v>
      </c>
      <c r="B185" s="333">
        <f>IF(ISBLANK(Regressions!B195), " ", Regressions!B195)</f>
        <v>2026</v>
      </c>
      <c r="C185" s="338" t="str">
        <f>IF(ISBLANK(Regressions!C195), " ", Regressions!C195)</f>
        <v>Secondary</v>
      </c>
      <c r="D185" s="334" t="str">
        <f>IF(ISBLANK(Regressions!D195), " ", Regressions!D195)</f>
        <v> </v>
      </c>
      <c r="E185" s="210" t="e">
        <f>IF(ISNUMBER(Regressions!E195),ROUND(Regressions!E195, 1), NA())</f>
        <v>#N/A</v>
      </c>
      <c r="F185" s="335" t="e">
        <f>IF(ISNUMBER(Regressions!F195),ROUND(Regressions!F195, 1), NA())</f>
        <v>#N/A</v>
      </c>
      <c r="G185" s="232" t="e">
        <f>IF(ISNUMBER(Regressions!G195),ROUND(Regressions!G195, 1), NA())</f>
        <v>#N/A</v>
      </c>
      <c r="H185" s="336" t="e">
        <f>IF(ISNUMBER(Regressions!H195),ROUND(Regressions!H195, 1), NA())</f>
        <v>#N/A</v>
      </c>
      <c r="I185" s="233" t="e">
        <f>IF(ISNUMBER(Regressions!I195),ROUND(Regressions!I195, 1), NA())</f>
        <v>#N/A</v>
      </c>
      <c r="J185" s="337" t="e">
        <f>IF(ISNUMBER(Regressions!K195),ROUND(Regressions!K195, 1), NA())</f>
        <v>#N/A</v>
      </c>
      <c r="K185" s="335" t="e">
        <f>IF(ISNUMBER(Regressions!L195),ROUND(Regressions!L195, 1), NA())</f>
        <v>#N/A</v>
      </c>
      <c r="L185" s="234" t="e">
        <f>IF(ISNUMBER(Regressions!M195),ROUND(Regressions!M195, 1), NA())</f>
        <v>#N/A</v>
      </c>
      <c r="M185" s="336" t="e">
        <f>IF(ISNUMBER(Regressions!N195),ROUND(Regressions!N195, 1), NA())</f>
        <v>#N/A</v>
      </c>
      <c r="N185" s="233" t="e">
        <f>IF(ISNUMBER(Regressions!O195),ROUND(Regressions!O195, 1), NA())</f>
        <v>#N/A</v>
      </c>
      <c r="O185" s="337" t="e">
        <f>IF(ISNUMBER(Regressions!Q195),ROUND(Regressions!Q195, 1), NA())</f>
        <v>#N/A</v>
      </c>
      <c r="P185" s="335" t="e">
        <f>IF(ISNUMBER(Regressions!R195),ROUND(Regressions!R195, 1), NA())</f>
        <v>#N/A</v>
      </c>
      <c r="Q185" s="211" t="e">
        <f>IF(ISNUMBER(Regressions!S195),ROUND(Regressions!S195, 1), NA())</f>
        <v>#N/A</v>
      </c>
      <c r="R185" s="336" t="e">
        <f>IF(ISNUMBER(Regressions!T195),ROUND(Regressions!T195, 1), NA())</f>
        <v>#N/A</v>
      </c>
      <c r="S185" s="233" t="e">
        <f>IF(ISNUMBER(Regressions!U195),ROUND(Regressions!U195, 1), NA())</f>
        <v>#N/A</v>
      </c>
    </row>
    <row xmlns:x14ac="http://schemas.microsoft.com/office/spreadsheetml/2009/9/ac" r="186" hidden="true" x14ac:dyDescent="0.2">
      <c r="A186" s="332" t="str">
        <f>IF(ISBLANK(Regressions!A196), " ", Regressions!A196)</f>
        <v>Tajikistan</v>
      </c>
      <c r="B186" s="333">
        <f>IF(ISBLANK(Regressions!B196), " ", Regressions!B196)</f>
        <v>2027</v>
      </c>
      <c r="C186" s="338" t="str">
        <f>IF(ISBLANK(Regressions!C196), " ", Regressions!C196)</f>
        <v>Secondary</v>
      </c>
      <c r="D186" s="334" t="str">
        <f>IF(ISBLANK(Regressions!D196), " ", Regressions!D196)</f>
        <v> </v>
      </c>
      <c r="E186" s="210" t="e">
        <f>IF(ISNUMBER(Regressions!E196),ROUND(Regressions!E196, 1), NA())</f>
        <v>#N/A</v>
      </c>
      <c r="F186" s="335" t="e">
        <f>IF(ISNUMBER(Regressions!F196),ROUND(Regressions!F196, 1), NA())</f>
        <v>#N/A</v>
      </c>
      <c r="G186" s="232" t="e">
        <f>IF(ISNUMBER(Regressions!G196),ROUND(Regressions!G196, 1), NA())</f>
        <v>#N/A</v>
      </c>
      <c r="H186" s="336" t="e">
        <f>IF(ISNUMBER(Regressions!H196),ROUND(Regressions!H196, 1), NA())</f>
        <v>#N/A</v>
      </c>
      <c r="I186" s="233" t="e">
        <f>IF(ISNUMBER(Regressions!I196),ROUND(Regressions!I196, 1), NA())</f>
        <v>#N/A</v>
      </c>
      <c r="J186" s="337" t="e">
        <f>IF(ISNUMBER(Regressions!K196),ROUND(Regressions!K196, 1), NA())</f>
        <v>#N/A</v>
      </c>
      <c r="K186" s="335" t="e">
        <f>IF(ISNUMBER(Regressions!L196),ROUND(Regressions!L196, 1), NA())</f>
        <v>#N/A</v>
      </c>
      <c r="L186" s="234" t="e">
        <f>IF(ISNUMBER(Regressions!M196),ROUND(Regressions!M196, 1), NA())</f>
        <v>#N/A</v>
      </c>
      <c r="M186" s="336" t="e">
        <f>IF(ISNUMBER(Regressions!N196),ROUND(Regressions!N196, 1), NA())</f>
        <v>#N/A</v>
      </c>
      <c r="N186" s="233" t="e">
        <f>IF(ISNUMBER(Regressions!O196),ROUND(Regressions!O196, 1), NA())</f>
        <v>#N/A</v>
      </c>
      <c r="O186" s="337" t="e">
        <f>IF(ISNUMBER(Regressions!Q196),ROUND(Regressions!Q196, 1), NA())</f>
        <v>#N/A</v>
      </c>
      <c r="P186" s="335" t="e">
        <f>IF(ISNUMBER(Regressions!R196),ROUND(Regressions!R196, 1), NA())</f>
        <v>#N/A</v>
      </c>
      <c r="Q186" s="211" t="e">
        <f>IF(ISNUMBER(Regressions!S196),ROUND(Regressions!S196, 1), NA())</f>
        <v>#N/A</v>
      </c>
      <c r="R186" s="336" t="e">
        <f>IF(ISNUMBER(Regressions!T196),ROUND(Regressions!T196, 1), NA())</f>
        <v>#N/A</v>
      </c>
      <c r="S186" s="233" t="e">
        <f>IF(ISNUMBER(Regressions!U196),ROUND(Regressions!U196, 1), NA())</f>
        <v>#N/A</v>
      </c>
    </row>
    <row xmlns:x14ac="http://schemas.microsoft.com/office/spreadsheetml/2009/9/ac" r="187" hidden="true" x14ac:dyDescent="0.2">
      <c r="A187" s="332" t="str">
        <f>IF(ISBLANK(Regressions!A197), " ", Regressions!A197)</f>
        <v>Tajikistan</v>
      </c>
      <c r="B187" s="333">
        <f>IF(ISBLANK(Regressions!B197), " ", Regressions!B197)</f>
        <v>2028</v>
      </c>
      <c r="C187" s="338" t="str">
        <f>IF(ISBLANK(Regressions!C197), " ", Regressions!C197)</f>
        <v>Secondary</v>
      </c>
      <c r="D187" s="334" t="str">
        <f>IF(ISBLANK(Regressions!D197), " ", Regressions!D197)</f>
        <v> </v>
      </c>
      <c r="E187" s="210" t="e">
        <f>IF(ISNUMBER(Regressions!E197),ROUND(Regressions!E197, 1), NA())</f>
        <v>#N/A</v>
      </c>
      <c r="F187" s="335" t="e">
        <f>IF(ISNUMBER(Regressions!F197),ROUND(Regressions!F197, 1), NA())</f>
        <v>#N/A</v>
      </c>
      <c r="G187" s="232" t="e">
        <f>IF(ISNUMBER(Regressions!G197),ROUND(Regressions!G197, 1), NA())</f>
        <v>#N/A</v>
      </c>
      <c r="H187" s="336" t="e">
        <f>IF(ISNUMBER(Regressions!H197),ROUND(Regressions!H197, 1), NA())</f>
        <v>#N/A</v>
      </c>
      <c r="I187" s="233" t="e">
        <f>IF(ISNUMBER(Regressions!I197),ROUND(Regressions!I197, 1), NA())</f>
        <v>#N/A</v>
      </c>
      <c r="J187" s="337" t="e">
        <f>IF(ISNUMBER(Regressions!K197),ROUND(Regressions!K197, 1), NA())</f>
        <v>#N/A</v>
      </c>
      <c r="K187" s="335" t="e">
        <f>IF(ISNUMBER(Regressions!L197),ROUND(Regressions!L197, 1), NA())</f>
        <v>#N/A</v>
      </c>
      <c r="L187" s="234" t="e">
        <f>IF(ISNUMBER(Regressions!M197),ROUND(Regressions!M197, 1), NA())</f>
        <v>#N/A</v>
      </c>
      <c r="M187" s="336" t="e">
        <f>IF(ISNUMBER(Regressions!N197),ROUND(Regressions!N197, 1), NA())</f>
        <v>#N/A</v>
      </c>
      <c r="N187" s="233" t="e">
        <f>IF(ISNUMBER(Regressions!O197),ROUND(Regressions!O197, 1), NA())</f>
        <v>#N/A</v>
      </c>
      <c r="O187" s="337" t="e">
        <f>IF(ISNUMBER(Regressions!Q197),ROUND(Regressions!Q197, 1), NA())</f>
        <v>#N/A</v>
      </c>
      <c r="P187" s="335" t="e">
        <f>IF(ISNUMBER(Regressions!R197),ROUND(Regressions!R197, 1), NA())</f>
        <v>#N/A</v>
      </c>
      <c r="Q187" s="211" t="e">
        <f>IF(ISNUMBER(Regressions!S197),ROUND(Regressions!S197, 1), NA())</f>
        <v>#N/A</v>
      </c>
      <c r="R187" s="336" t="e">
        <f>IF(ISNUMBER(Regressions!T197),ROUND(Regressions!T197, 1), NA())</f>
        <v>#N/A</v>
      </c>
      <c r="S187" s="233" t="e">
        <f>IF(ISNUMBER(Regressions!U197),ROUND(Regressions!U197, 1), NA())</f>
        <v>#N/A</v>
      </c>
    </row>
    <row xmlns:x14ac="http://schemas.microsoft.com/office/spreadsheetml/2009/9/ac" r="188" hidden="true" x14ac:dyDescent="0.2">
      <c r="A188" s="332" t="str">
        <f>IF(ISBLANK(Regressions!A198), " ", Regressions!A198)</f>
        <v>Tajikistan</v>
      </c>
      <c r="B188" s="333">
        <f>IF(ISBLANK(Regressions!B198), " ", Regressions!B198)</f>
        <v>2029</v>
      </c>
      <c r="C188" s="338" t="str">
        <f>IF(ISBLANK(Regressions!C198), " ", Regressions!C198)</f>
        <v>Secondary</v>
      </c>
      <c r="D188" s="334" t="str">
        <f>IF(ISBLANK(Regressions!D198), " ", Regressions!D198)</f>
        <v> </v>
      </c>
      <c r="E188" s="210" t="e">
        <f>IF(ISNUMBER(Regressions!E198),ROUND(Regressions!E198, 1), NA())</f>
        <v>#N/A</v>
      </c>
      <c r="F188" s="335" t="e">
        <f>IF(ISNUMBER(Regressions!F198),ROUND(Regressions!F198, 1), NA())</f>
        <v>#N/A</v>
      </c>
      <c r="G188" s="232" t="e">
        <f>IF(ISNUMBER(Regressions!G198),ROUND(Regressions!G198, 1), NA())</f>
        <v>#N/A</v>
      </c>
      <c r="H188" s="336" t="e">
        <f>IF(ISNUMBER(Regressions!H198),ROUND(Regressions!H198, 1), NA())</f>
        <v>#N/A</v>
      </c>
      <c r="I188" s="233" t="e">
        <f>IF(ISNUMBER(Regressions!I198),ROUND(Regressions!I198, 1), NA())</f>
        <v>#N/A</v>
      </c>
      <c r="J188" s="337" t="e">
        <f>IF(ISNUMBER(Regressions!K198),ROUND(Regressions!K198, 1), NA())</f>
        <v>#N/A</v>
      </c>
      <c r="K188" s="335" t="e">
        <f>IF(ISNUMBER(Regressions!L198),ROUND(Regressions!L198, 1), NA())</f>
        <v>#N/A</v>
      </c>
      <c r="L188" s="234" t="e">
        <f>IF(ISNUMBER(Regressions!M198),ROUND(Regressions!M198, 1), NA())</f>
        <v>#N/A</v>
      </c>
      <c r="M188" s="336" t="e">
        <f>IF(ISNUMBER(Regressions!N198),ROUND(Regressions!N198, 1), NA())</f>
        <v>#N/A</v>
      </c>
      <c r="N188" s="233" t="e">
        <f>IF(ISNUMBER(Regressions!O198),ROUND(Regressions!O198, 1), NA())</f>
        <v>#N/A</v>
      </c>
      <c r="O188" s="337" t="e">
        <f>IF(ISNUMBER(Regressions!Q198),ROUND(Regressions!Q198, 1), NA())</f>
        <v>#N/A</v>
      </c>
      <c r="P188" s="335" t="e">
        <f>IF(ISNUMBER(Regressions!R198),ROUND(Regressions!R198, 1), NA())</f>
        <v>#N/A</v>
      </c>
      <c r="Q188" s="211" t="e">
        <f>IF(ISNUMBER(Regressions!S198),ROUND(Regressions!S198, 1), NA())</f>
        <v>#N/A</v>
      </c>
      <c r="R188" s="336" t="e">
        <f>IF(ISNUMBER(Regressions!T198),ROUND(Regressions!T198, 1), NA())</f>
        <v>#N/A</v>
      </c>
      <c r="S188" s="233" t="e">
        <f>IF(ISNUMBER(Regressions!U198),ROUND(Regressions!U198, 1), NA())</f>
        <v>#N/A</v>
      </c>
    </row>
    <row xmlns:x14ac="http://schemas.microsoft.com/office/spreadsheetml/2009/9/ac" r="189" hidden="true" x14ac:dyDescent="0.2">
      <c r="A189" s="332" t="str">
        <f>IF(ISBLANK(Regressions!A199), " ", Regressions!A199)</f>
        <v>Tajikistan</v>
      </c>
      <c r="B189" s="333">
        <f>IF(ISBLANK(Regressions!B199), " ", Regressions!B199)</f>
        <v>2030</v>
      </c>
      <c r="C189" s="338" t="str">
        <f>IF(ISBLANK(Regressions!C199), " ", Regressions!C199)</f>
        <v>Secondary</v>
      </c>
      <c r="D189" s="334" t="str">
        <f>IF(ISBLANK(Regressions!D199), " ", Regressions!D199)</f>
        <v> </v>
      </c>
      <c r="E189" s="210" t="e">
        <f>IF(ISNUMBER(Regressions!E199),ROUND(Regressions!E199, 1), NA())</f>
        <v>#N/A</v>
      </c>
      <c r="F189" s="335" t="e">
        <f>IF(ISNUMBER(Regressions!F199),ROUND(Regressions!F199, 1), NA())</f>
        <v>#N/A</v>
      </c>
      <c r="G189" s="232" t="e">
        <f>IF(ISNUMBER(Regressions!G199),ROUND(Regressions!G199, 1), NA())</f>
        <v>#N/A</v>
      </c>
      <c r="H189" s="336" t="e">
        <f>IF(ISNUMBER(Regressions!H199),ROUND(Regressions!H199, 1), NA())</f>
        <v>#N/A</v>
      </c>
      <c r="I189" s="233" t="e">
        <f>IF(ISNUMBER(Regressions!I199),ROUND(Regressions!I199, 1), NA())</f>
        <v>#N/A</v>
      </c>
      <c r="J189" s="337" t="e">
        <f>IF(ISNUMBER(Regressions!K199),ROUND(Regressions!K199, 1), NA())</f>
        <v>#N/A</v>
      </c>
      <c r="K189" s="335" t="e">
        <f>IF(ISNUMBER(Regressions!L199),ROUND(Regressions!L199, 1), NA())</f>
        <v>#N/A</v>
      </c>
      <c r="L189" s="234" t="e">
        <f>IF(ISNUMBER(Regressions!M199),ROUND(Regressions!M199, 1), NA())</f>
        <v>#N/A</v>
      </c>
      <c r="M189" s="336" t="e">
        <f>IF(ISNUMBER(Regressions!N199),ROUND(Regressions!N199, 1), NA())</f>
        <v>#N/A</v>
      </c>
      <c r="N189" s="233" t="e">
        <f>IF(ISNUMBER(Regressions!O199),ROUND(Regressions!O199, 1), NA())</f>
        <v>#N/A</v>
      </c>
      <c r="O189" s="337" t="e">
        <f>IF(ISNUMBER(Regressions!Q199),ROUND(Regressions!Q199, 1), NA())</f>
        <v>#N/A</v>
      </c>
      <c r="P189" s="335" t="e">
        <f>IF(ISNUMBER(Regressions!R199),ROUND(Regressions!R199, 1), NA())</f>
        <v>#N/A</v>
      </c>
      <c r="Q189" s="211" t="e">
        <f>IF(ISNUMBER(Regressions!S199),ROUND(Regressions!S199, 1), NA())</f>
        <v>#N/A</v>
      </c>
      <c r="R189" s="336" t="e">
        <f>IF(ISNUMBER(Regressions!T199),ROUND(Regressions!T199, 1), NA())</f>
        <v>#N/A</v>
      </c>
      <c r="S189" s="233" t="e">
        <f>IF(ISNUMBER(Regressions!U199),ROUND(Regressions!U199, 1), NA())</f>
        <v>#N/A</v>
      </c>
    </row>
    <row xmlns:x14ac="http://schemas.microsoft.com/office/spreadsheetml/2009/9/ac" r="211" x14ac:dyDescent="0.2">
      <c r="A211" s="393"/>
      <c r="B211" s="394"/>
      <c r="C211" s="395"/>
      <c r="D211" s="381"/>
      <c r="E211" s="217"/>
      <c r="G211" s="396"/>
      <c r="H211" s="217"/>
      <c r="I211" s="396"/>
      <c r="J211" s="397"/>
      <c r="K211" s="397"/>
      <c r="M211" s="397"/>
      <c r="N211" s="398"/>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5" t="s">
        <v>13</v>
      </c>
      <c r="E2" s="37"/>
      <c r="F2" s="37"/>
      <c r="G2" s="56"/>
      <c r="H2" s="37"/>
      <c r="I2" s="37"/>
      <c r="J2" s="56"/>
      <c r="K2" s="39"/>
      <c r="L2" s="39"/>
      <c r="M2" s="56"/>
      <c r="N2" s="39"/>
      <c r="O2" s="39"/>
      <c r="P2" s="56"/>
      <c r="Q2" s="39"/>
      <c r="R2" s="39"/>
      <c r="S2" s="56"/>
      <c r="T2" s="39"/>
      <c r="U2" s="39"/>
      <c r="V2" s="23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7" t="s">
        <v>19</v>
      </c>
      <c r="F4" s="238" t="s">
        <v>172</v>
      </c>
      <c r="G4" s="126" t="s">
        <v>25</v>
      </c>
      <c r="H4" s="237" t="s">
        <v>19</v>
      </c>
      <c r="I4" s="238" t="s">
        <v>172</v>
      </c>
      <c r="J4" s="126" t="s">
        <v>25</v>
      </c>
      <c r="K4" s="237" t="s">
        <v>19</v>
      </c>
      <c r="L4" s="238" t="s">
        <v>172</v>
      </c>
      <c r="M4" s="126" t="s">
        <v>25</v>
      </c>
      <c r="N4" s="237" t="s">
        <v>19</v>
      </c>
      <c r="O4" s="238" t="s">
        <v>172</v>
      </c>
      <c r="P4" s="126" t="s">
        <v>25</v>
      </c>
      <c r="Q4" s="237" t="s">
        <v>19</v>
      </c>
      <c r="R4" s="238" t="s">
        <v>172</v>
      </c>
      <c r="S4" s="126" t="s">
        <v>25</v>
      </c>
      <c r="T4" s="237" t="s">
        <v>19</v>
      </c>
      <c r="U4" s="239"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205</v>
      </c>
      <c r="G5" s="126" t="s">
        <v>136</v>
      </c>
      <c r="H5" s="127" t="s">
        <v>43</v>
      </c>
      <c r="I5" s="128" t="s">
        <v>206</v>
      </c>
      <c r="J5" s="126" t="s">
        <v>137</v>
      </c>
      <c r="K5" s="127" t="s">
        <v>44</v>
      </c>
      <c r="L5" s="128" t="s">
        <v>207</v>
      </c>
      <c r="M5" s="126" t="s">
        <v>138</v>
      </c>
      <c r="N5" s="127" t="s">
        <v>86</v>
      </c>
      <c r="O5" s="128" t="s">
        <v>208</v>
      </c>
      <c r="P5" s="126" t="s">
        <v>139</v>
      </c>
      <c r="Q5" s="127" t="s">
        <v>87</v>
      </c>
      <c r="R5" s="128" t="s">
        <v>209</v>
      </c>
      <c r="S5" s="126" t="s">
        <v>140</v>
      </c>
      <c r="T5" s="127" t="s">
        <v>88</v>
      </c>
      <c r="U5" s="129" t="s">
        <v>210</v>
      </c>
      <c r="V5" s="130" t="s">
        <v>129</v>
      </c>
      <c r="W5" s="131" t="s">
        <v>45</v>
      </c>
      <c r="X5" s="132" t="s">
        <v>65</v>
      </c>
      <c r="Y5" s="132" t="s">
        <v>66</v>
      </c>
      <c r="Z5" s="133" t="s">
        <v>211</v>
      </c>
      <c r="AA5" s="130" t="s">
        <v>130</v>
      </c>
      <c r="AB5" s="131" t="s">
        <v>46</v>
      </c>
      <c r="AC5" s="132" t="s">
        <v>67</v>
      </c>
      <c r="AD5" s="132" t="s">
        <v>68</v>
      </c>
      <c r="AE5" s="133" t="s">
        <v>212</v>
      </c>
      <c r="AF5" s="130" t="s">
        <v>131</v>
      </c>
      <c r="AG5" s="131" t="s">
        <v>47</v>
      </c>
      <c r="AH5" s="132" t="s">
        <v>69</v>
      </c>
      <c r="AI5" s="132" t="s">
        <v>70</v>
      </c>
      <c r="AJ5" s="133" t="s">
        <v>213</v>
      </c>
      <c r="AK5" s="130" t="s">
        <v>132</v>
      </c>
      <c r="AL5" s="131" t="s">
        <v>71</v>
      </c>
      <c r="AM5" s="132" t="s">
        <v>72</v>
      </c>
      <c r="AN5" s="132" t="s">
        <v>73</v>
      </c>
      <c r="AO5" s="133" t="s">
        <v>214</v>
      </c>
      <c r="AP5" s="130" t="s">
        <v>133</v>
      </c>
      <c r="AQ5" s="131" t="s">
        <v>74</v>
      </c>
      <c r="AR5" s="132" t="s">
        <v>75</v>
      </c>
      <c r="AS5" s="132" t="s">
        <v>76</v>
      </c>
      <c r="AT5" s="133" t="s">
        <v>215</v>
      </c>
      <c r="AU5" s="130" t="s">
        <v>134</v>
      </c>
      <c r="AV5" s="131" t="s">
        <v>77</v>
      </c>
      <c r="AW5" s="132" t="s">
        <v>78</v>
      </c>
      <c r="AX5" s="132" t="s">
        <v>79</v>
      </c>
      <c r="AY5" s="134" t="s">
        <v>216</v>
      </c>
      <c r="AZ5" s="135" t="s">
        <v>80</v>
      </c>
      <c r="BA5" s="136" t="s">
        <v>114</v>
      </c>
      <c r="BB5" s="137" t="s">
        <v>217</v>
      </c>
      <c r="BC5" s="135" t="s">
        <v>85</v>
      </c>
      <c r="BD5" s="136" t="s">
        <v>115</v>
      </c>
      <c r="BE5" s="137" t="s">
        <v>218</v>
      </c>
      <c r="BF5" s="135" t="s">
        <v>84</v>
      </c>
      <c r="BG5" s="136" t="s">
        <v>116</v>
      </c>
      <c r="BH5" s="137" t="s">
        <v>219</v>
      </c>
      <c r="BI5" s="135" t="s">
        <v>83</v>
      </c>
      <c r="BJ5" s="136" t="s">
        <v>117</v>
      </c>
      <c r="BK5" s="137" t="s">
        <v>220</v>
      </c>
      <c r="BL5" s="135" t="s">
        <v>82</v>
      </c>
      <c r="BM5" s="136" t="s">
        <v>118</v>
      </c>
      <c r="BN5" s="137" t="s">
        <v>221</v>
      </c>
      <c r="BO5" s="135" t="s">
        <v>81</v>
      </c>
      <c r="BP5" s="136" t="s">
        <v>119</v>
      </c>
      <c r="BQ5" s="137" t="s">
        <v>222</v>
      </c>
    </row>
    <row xmlns:x14ac="http://schemas.microsoft.com/office/spreadsheetml/2009/9/ac" r="6" x14ac:dyDescent="0.2">
      <c r="A6" s="37" t="str">
        <f>IF('Water Data'!$B$2="","",'Water Data'!$B$2)</f>
        <v>TJK_2017_SUR</v>
      </c>
      <c r="B6" s="37" t="str">
        <f>+'Water Data'!C2</f>
        <v>Survey</v>
      </c>
      <c r="C6" s="330">
        <f>+IF(ISNUMBER(VALUE(MID(A6,5,4))), VALUE(MID(A6, 5,4)),"")</f>
        <v>2017</v>
      </c>
      <c r="D6" s="94">
        <f>+IF(AND(ISTEXT('Water Data'!B2),BS6="Yes"),100-'Water Data'!D4,IF(AND(ISTEXT('Water Data'!B2),BS6="No",ISNUMBER('Water Data'!D4)),CONCATENATE("[",ROUND(100-'Water Data'!D4,0),"]"),NA()))</f>
        <v>100</v>
      </c>
      <c r="E6" s="94">
        <f>+IF(AND(ISTEXT('Water Data'!B2),BT6="Yes"),'Water Data'!D6,IF(AND(ISTEXT('Water Data'!B2),BT6="No",ISNUMBER('Water Data'!D6)),CONCATENATE("[",ROUND('Water Data'!D6,0),"]"),NA()))</f>
        <v>86.249999999999986</v>
      </c>
      <c r="F6" s="94">
        <f>+IF(AND(ISTEXT('Water Data'!B2),BU6="Yes"),'Water Data'!D9,IF(AND(ISTEXT('Water Data'!B2),BU6="No",ISNUMBER('Water Data'!D9)),CONCATENATE("[",ROUND('Water Data'!D9,0),"]"),NA()))</f>
        <v>78.691275167785236</v>
      </c>
      <c r="G6" s="94">
        <f>+IF(AND(ISTEXT('Water Data'!B2),BV6="Yes"),100-'Water Data'!E4,IF(AND(ISTEXT('Water Data'!B2),BV6="No",ISNUMBER('Water Data'!E4)),CONCATENATE("[",ROUND(100-'Water Data'!E4,0),"]"),NA()))</f>
        <v>100</v>
      </c>
      <c r="H6" s="94">
        <f>+IF(AND(ISTEXT('Water Data'!B2),BW6="Yes"),'Water Data'!E6,IF(AND(ISTEXT('Water Data'!B2),BW6="No",ISNUMBER('Water Data'!E6)),CONCATENATE("[",ROUND('Water Data'!E6,0),"]"),NA()))</f>
        <v>96.875</v>
      </c>
      <c r="I6" s="94">
        <f>+IF(AND(ISTEXT('Water Data'!B2),BX6="Yes"),'Water Data'!E9,IF(AND(ISTEXT('Water Data'!B2),BX6="No",ISNUMBER('Water Data'!E9)),CONCATENATE("[",ROUND('Water Data'!E9,0),"]"),NA()))</f>
        <v>93.125</v>
      </c>
      <c r="J6" s="94">
        <f>+IF(AND(ISTEXT('Water Data'!B2),BY6="Yes"),100-'Water Data'!F4,IF(AND(ISTEXT('Water Data'!B2),BY6="No",ISNUMBER('Water Data'!F4)),CONCATENATE("[",ROUND(100-'Water Data'!F4,0),"]"),NA()))</f>
        <v>100</v>
      </c>
      <c r="K6" s="94">
        <f>+IF(AND(ISTEXT('Water Data'!B2),BZ6="Yes"),'Water Data'!F6,IF(AND(ISTEXT('Water Data'!B2),BZ6="No",ISNUMBER('Water Data'!F6)),CONCATENATE("[",ROUND('Water Data'!F6,0),"]"),NA()))</f>
        <v>82.13000000000001</v>
      </c>
      <c r="L6" s="94">
        <f>+IF(AND(ISTEXT('Water Data'!B2),CA6="Yes"),'Water Data'!F9,IF(AND(ISTEXT('Water Data'!B2),CA6="No",ISNUMBER('Water Data'!F9)),CONCATENATE("[",ROUND('Water Data'!F9,0),"]"),NA()))</f>
        <v>73.488372093023258</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t="e">
        <f>+IF(AND(ISTEXT('Water Data'!B2),CG6="Yes"),'Water Data'!H9,IF(AND(ISTEXT('Water Data'!B2),CG6="No",ISNUMBER('Water Data'!H9)),CONCATENATE("[",ROUND('Water Data'!H9,0),"]"),NA()))</f>
        <v>#N/A</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f>+IF(AND(ISTEXT('Sanitation Data'!B2),CK6="Yes"),100-'Sanitation Data'!D4,IF(AND(ISTEXT('Sanitation Data'!B2),CK6="No",ISNUMBER('Sanitation Data'!D4)),CONCATENATE("[",ROUND(100-'Sanitation Data'!D4,0),"]"),NA()))</f>
        <v>98.66</v>
      </c>
      <c r="W6" s="95">
        <f>+IF(AND(ISTEXT('Sanitation Data'!B2),CL6="Yes"),'Sanitation Data'!D6,IF(AND(ISTEXT('Sanitation Data'!B2),CL6="No",ISNUMBER('Sanitation Data'!D6)),CONCATENATE("[",ROUND('Sanitation Data'!D6,0),"]"),NA()))</f>
        <v>81.97</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46.644295302013425</v>
      </c>
      <c r="AA6" s="95">
        <f>+IF(AND(ISTEXT('Sanitation Data'!B2),CP6="Yes"),100-'Sanitation Data'!E4,IF(AND(ISTEXT('Sanitation Data'!B2),CP6="No",ISNUMBER('Sanitation Data'!E4)),CONCATENATE("[",ROUND(100-'Sanitation Data'!E4,0),"]"),NA()))</f>
        <v>100</v>
      </c>
      <c r="AB6" s="95">
        <f>+IF(AND(ISTEXT('Sanitation Data'!B2),CQ6="Yes"),'Sanitation Data'!E6,IF(AND(ISTEXT('Sanitation Data'!B2),CQ6="No",ISNUMBER('Sanitation Data'!E6)),CONCATENATE("[",ROUND('Sanitation Data'!E6,0),"]"),NA()))</f>
        <v>93.75</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f>+IF(AND(ISTEXT('Sanitation Data'!B2),CT6="Yes"),'Sanitation Data'!E12,IF(AND(ISTEXT('Sanitation Data'!B2),CT6="No",ISNUMBER('Sanitation Data'!E12)),CONCATENATE("[",ROUND('Sanitation Data'!E12,0),"]"),NA()))</f>
        <v>57.499999999999993</v>
      </c>
      <c r="AF6" s="95">
        <f>+IF(AND(ISTEXT('Sanitation Data'!B2),CU6="Yes"),100-'Sanitation Data'!F4,IF(AND(ISTEXT('Sanitation Data'!B2),CU6="No",ISNUMBER('Sanitation Data'!F4)),CONCATENATE("[",ROUND(100-'Sanitation Data'!F4,0),"]"),NA()))</f>
        <v>98.14</v>
      </c>
      <c r="AG6" s="95">
        <f>+IF(AND(ISTEXT('Sanitation Data'!B2),CV6="Yes"),'Sanitation Data'!F6,IF(AND(ISTEXT('Sanitation Data'!B2),CV6="No",ISNUMBER('Sanitation Data'!F6)),CONCATENATE("[",ROUND('Sanitation Data'!F6,0),"]"),NA()))</f>
        <v>78.2</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f>+IF(AND(ISTEXT('Sanitation Data'!B2),CY6="Yes"),'Sanitation Data'!F12,IF(AND(ISTEXT('Sanitation Data'!B2),CY6="No",ISNUMBER('Sanitation Data'!F12)),CONCATENATE("[",ROUND('Sanitation Data'!F12,0),"]"),NA()))</f>
        <v>42.790697674418603</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e">
        <f>+IF(AND(ISTEXT('Sanitation Data'!B2),DI6="Yes"),'Sanitation Data'!H12,IF(AND(ISTEXT('Sanitation Data'!B2),DI6="No",ISNUMBER('Sanitation Data'!H12)),CONCATENATE("[",ROUND('Sanitation Data'!H12,0),"]"),NA()))</f>
        <v>#N/A</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f>+IF(AND(ISTEXT('Hygiene Data'!B2),DO6="Yes"),'Hygiene Data'!D5,IF(AND(ISTEXT('Hygiene Data'!B2),DO6="No",ISNUMBER('Hygiene Data'!D5)),CONCATENATE("[",ROUND('Hygiene Data'!D5,0),"]"),NA()))</f>
        <v>80.830669999999998</v>
      </c>
      <c r="BA6" s="96">
        <f>+IF(AND(ISTEXT('Hygiene Data'!B2),DP6="Yes"),'Hygiene Data'!D7,IF(AND(ISTEXT('Hygiene Data'!B2),DP6="No",ISNUMBER('Hygiene Data'!D7)),CONCATENATE("[",ROUND('Hygiene Data'!D7,0),"]"),NA()))</f>
        <v>38.6</v>
      </c>
      <c r="BB6" s="96">
        <f>+IF(AND(ISTEXT('Hygiene Data'!B2),DQ6="Yes"),'Hygiene Data'!D9,IF(AND(ISTEXT('Hygiene Data'!B2),DQ6="No",ISNUMBER('Hygiene Data'!D9)),CONCATENATE("[",ROUND('Hygiene Data'!D9,0),"]"),NA()))</f>
        <v>25.5</v>
      </c>
      <c r="BC6" s="96">
        <f>+IF(AND(ISTEXT('Hygiene Data'!B2),DR6="Yes"),'Hygiene Data'!E5,IF(AND(ISTEXT('Hygiene Data'!B2),DR6="No",ISNUMBER('Hygiene Data'!E5)),CONCATENATE("[",ROUND('Hygiene Data'!E5,0),"]"),NA()))</f>
        <v>90</v>
      </c>
      <c r="BD6" s="96">
        <f>+IF(AND(ISTEXT('Hygiene Data'!B2),DS6="Yes"),'Hygiene Data'!E7,IF(AND(ISTEXT('Hygiene Data'!B2),DS6="No",ISNUMBER('Hygiene Data'!E7)),CONCATENATE("[",ROUND('Hygiene Data'!E7,0),"]"),NA()))</f>
        <v>56.3</v>
      </c>
      <c r="BE6" s="96">
        <f>+IF(AND(ISTEXT('Hygiene Data'!B2),DT6="Yes"),'Hygiene Data'!E9,IF(AND(ISTEXT('Hygiene Data'!B2),DT6="No",ISNUMBER('Hygiene Data'!E9)),CONCATENATE("[",ROUND('Hygiene Data'!E9,0),"]"),NA()))</f>
        <v>41.3</v>
      </c>
      <c r="BF6" s="96">
        <f>+IF(AND(ISTEXT('Hygiene Data'!B2),DU6="Yes"),'Hygiene Data'!F5,IF(AND(ISTEXT('Hygiene Data'!B2),DU6="No",ISNUMBER('Hygiene Data'!F5)),CONCATENATE("[",ROUND('Hygiene Data'!F5,0),"]"),NA()))</f>
        <v>83.255809999999997</v>
      </c>
      <c r="BG6" s="96">
        <f>+IF(AND(ISTEXT('Hygiene Data'!B2),DV6="Yes"),'Hygiene Data'!F7,IF(AND(ISTEXT('Hygiene Data'!B2),DV6="No",ISNUMBER('Hygiene Data'!F7)),CONCATENATE("[",ROUND('Hygiene Data'!F7,0),"]"),NA()))</f>
        <v>32.1</v>
      </c>
      <c r="BH6" s="96">
        <f>+IF(AND(ISTEXT('Hygiene Data'!B2),DW6="Yes"),'Hygiene Data'!F9,IF(AND(ISTEXT('Hygiene Data'!B2),DW6="No",ISNUMBER('Hygiene Data'!F9)),CONCATENATE("[",ROUND('Hygiene Data'!F9,0),"]"),NA()))</f>
        <v>20</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e">
        <f>+IF(AND(ISTEXT('Hygiene Data'!B2),EC6="Yes"),'Hygiene Data'!H9,IF(AND(ISTEXT('Hygiene Data'!B2),EC6="No",ISNUMBER('Hygiene Data'!H9)),CONCATENATE("[",ROUND('Hygiene Data'!H9,0),"]"),NA()))</f>
        <v>#N/A</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74"/>
      <c r="BS6" s="274" t="str">
        <f>+'Water Data'!D27</f>
        <v>Yes</v>
      </c>
      <c r="BT6" s="274" t="str">
        <f>+'Water Data'!D28</f>
        <v>Yes</v>
      </c>
      <c r="BU6" s="274" t="str">
        <f>+'Water Data'!D29</f>
        <v>Yes</v>
      </c>
      <c r="BV6" s="274" t="str">
        <f>+'Water Data'!E27</f>
        <v>Yes</v>
      </c>
      <c r="BW6" s="274" t="str">
        <f>+'Water Data'!E28</f>
        <v>Yes</v>
      </c>
      <c r="BX6" s="274" t="str">
        <f>+'Water Data'!E29</f>
        <v>Yes</v>
      </c>
      <c r="BY6" s="274" t="str">
        <f>+'Water Data'!F27</f>
        <v>Yes</v>
      </c>
      <c r="BZ6" s="274" t="str">
        <f>+'Water Data'!F28</f>
        <v>Yes</v>
      </c>
      <c r="CA6" s="274" t="str">
        <f>+'Water Data'!F29</f>
        <v>Yes</v>
      </c>
      <c r="CB6" s="274">
        <f>+'Water Data'!G27</f>
        <v>0</v>
      </c>
      <c r="CC6" s="274">
        <f>+'Water Data'!G28</f>
        <v>0</v>
      </c>
      <c r="CD6" s="274">
        <f>+'Water Data'!G29</f>
        <v>0</v>
      </c>
      <c r="CE6" s="274">
        <f>+'Water Data'!H27</f>
        <v>0</v>
      </c>
      <c r="CF6" s="274">
        <f>+'Water Data'!H28</f>
        <v>0</v>
      </c>
      <c r="CG6" s="274">
        <f>+'Water Data'!H29</f>
        <v>0</v>
      </c>
      <c r="CH6" s="274">
        <f>+'Water Data'!I27</f>
        <v>0</v>
      </c>
      <c r="CI6" s="274">
        <f>+'Water Data'!I28</f>
        <v>0</v>
      </c>
      <c r="CJ6" s="274">
        <f>+'Water Data'!I29</f>
        <v>0</v>
      </c>
      <c r="CK6" s="274" t="str">
        <f>+'Sanitation Data'!D28</f>
        <v>Yes</v>
      </c>
      <c r="CL6" s="274" t="str">
        <f>+'Sanitation Data'!D29</f>
        <v>Yes</v>
      </c>
      <c r="CM6" s="274">
        <f>+'Sanitation Data'!D30</f>
        <v>0</v>
      </c>
      <c r="CN6" s="274">
        <f>+'Sanitation Data'!D31</f>
        <v>0</v>
      </c>
      <c r="CO6" s="274" t="str">
        <f>+'Sanitation Data'!D32</f>
        <v>Yes</v>
      </c>
      <c r="CP6" s="274" t="str">
        <f>+'Sanitation Data'!E28</f>
        <v>Yes</v>
      </c>
      <c r="CQ6" s="274" t="str">
        <f>+'Sanitation Data'!E29</f>
        <v>Yes</v>
      </c>
      <c r="CR6" s="274">
        <f>+'Sanitation Data'!E30</f>
        <v>0</v>
      </c>
      <c r="CS6" s="274">
        <f>+'Sanitation Data'!E31</f>
        <v>0</v>
      </c>
      <c r="CT6" s="274" t="str">
        <f>+'Sanitation Data'!E32</f>
        <v>Yes</v>
      </c>
      <c r="CU6" s="274" t="str">
        <f>+'Sanitation Data'!F28</f>
        <v>Yes</v>
      </c>
      <c r="CV6" s="274" t="str">
        <f>+'Sanitation Data'!F29</f>
        <v>Yes</v>
      </c>
      <c r="CW6" s="274">
        <f>+'Sanitation Data'!F30</f>
        <v>0</v>
      </c>
      <c r="CX6" s="274">
        <f>+'Sanitation Data'!F31</f>
        <v>0</v>
      </c>
      <c r="CY6" s="274" t="str">
        <f>+'Sanitation Data'!F32</f>
        <v>Yes</v>
      </c>
      <c r="CZ6" s="274">
        <f>+'Sanitation Data'!G28</f>
        <v>0</v>
      </c>
      <c r="DA6" s="274">
        <f>+'Sanitation Data'!G29</f>
        <v>0</v>
      </c>
      <c r="DB6" s="274">
        <f>+'Sanitation Data'!G30</f>
        <v>0</v>
      </c>
      <c r="DC6" s="274">
        <f>+'Sanitation Data'!G31</f>
        <v>0</v>
      </c>
      <c r="DD6" s="274">
        <f>+'Sanitation Data'!G32</f>
        <v>0</v>
      </c>
      <c r="DE6" s="274">
        <f>+'Sanitation Data'!H28</f>
        <v>0</v>
      </c>
      <c r="DF6" s="274">
        <f>+'Sanitation Data'!H29</f>
        <v>0</v>
      </c>
      <c r="DG6" s="274">
        <f>+'Sanitation Data'!H30</f>
        <v>0</v>
      </c>
      <c r="DH6" s="274">
        <f>+'Sanitation Data'!H31</f>
        <v>0</v>
      </c>
      <c r="DI6" s="274">
        <f>+'Sanitation Data'!H32</f>
        <v>0</v>
      </c>
      <c r="DJ6" s="274">
        <f>+'Sanitation Data'!I28</f>
        <v>0</v>
      </c>
      <c r="DK6" s="274">
        <f>+'Sanitation Data'!I29</f>
        <v>0</v>
      </c>
      <c r="DL6" s="274">
        <f>+'Sanitation Data'!I30</f>
        <v>0</v>
      </c>
      <c r="DM6" s="274">
        <f>+'Sanitation Data'!I31</f>
        <v>0</v>
      </c>
      <c r="DN6" s="274">
        <f>+'Sanitation Data'!I32</f>
        <v>0</v>
      </c>
      <c r="DO6" s="274" t="str">
        <f>+'Hygiene Data'!D11</f>
        <v>Yes</v>
      </c>
      <c r="DP6" s="274" t="str">
        <f>+'Hygiene Data'!D12</f>
        <v>Yes</v>
      </c>
      <c r="DQ6" s="274" t="str">
        <f>+'Hygiene Data'!D13</f>
        <v>Yes</v>
      </c>
      <c r="DR6" s="274" t="str">
        <f>+'Hygiene Data'!E11</f>
        <v>Yes</v>
      </c>
      <c r="DS6" s="274" t="str">
        <f>+'Hygiene Data'!E12</f>
        <v>Yes</v>
      </c>
      <c r="DT6" s="274" t="str">
        <f>+'Hygiene Data'!E13</f>
        <v>Yes</v>
      </c>
      <c r="DU6" s="274" t="str">
        <f>+'Hygiene Data'!F11</f>
        <v>Yes</v>
      </c>
      <c r="DV6" s="274" t="str">
        <f>+'Hygiene Data'!F12</f>
        <v>Yes</v>
      </c>
      <c r="DW6" s="274" t="str">
        <f>+'Hygiene Data'!F13</f>
        <v>Yes</v>
      </c>
      <c r="DX6" s="274">
        <f>+'Hygiene Data'!G11</f>
        <v>0</v>
      </c>
      <c r="DY6" s="274">
        <f>+'Hygiene Data'!G12</f>
        <v>0</v>
      </c>
      <c r="DZ6" s="274">
        <f>+'Hygiene Data'!G13</f>
        <v>0</v>
      </c>
      <c r="EA6" s="274">
        <f>+'Hygiene Data'!H11</f>
        <v>0</v>
      </c>
      <c r="EB6" s="274">
        <f>+'Hygiene Data'!H12</f>
        <v>0</v>
      </c>
      <c r="EC6" s="274">
        <f>+'Hygiene Data'!H13</f>
        <v>0</v>
      </c>
      <c r="ED6" s="274">
        <f>+'Hygiene Data'!I11</f>
        <v>0</v>
      </c>
      <c r="EE6" s="274">
        <f>+'Hygiene Data'!I12</f>
        <v>0</v>
      </c>
      <c r="EF6" s="274">
        <f>+'Hygiene Data'!I13</f>
        <v>0</v>
      </c>
    </row>
    <row xmlns:x14ac="http://schemas.microsoft.com/office/spreadsheetml/2009/9/ac" r="7" x14ac:dyDescent="0.2">
      <c r="A7" s="37" t="str">
        <f ca="true">+IF(OFFSET('Water Data'!$B$2,0,10*ROW('Water Data'!E1))="","",OFFSET('Water Data'!$B$2,0,10*ROW('Water Data'!E1)))</f>
        <v/>
      </c>
      <c r="B7" s="37" t="str">
        <f ca="true">+IF(OFFSET('Water Data'!$C$2,0,10*ROW('Water Data'!F1))="","",OFFSET('Water Data'!$C$2,0,10*ROW('Water Data'!F1)))</f>
        <v/>
      </c>
      <c r="C7" s="330" t="str">
        <f t="shared" ref="C7:C70" ca="true" si="0">+IF(ISNUMBER(VALUE(MID(A7,5,4))), VALUE(MID(A7, 5,4)),"")</f>
        <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
      </c>
      <c r="BT7" s="274" t="str">
        <f ca="true">+IF(OFFSET('Water Data'!$D$28,0,10*ROW('Water Data'!D1))="","",OFFSET('Water Data'!$D$28,0,10*ROW('Water Data'!D1)))</f>
        <v/>
      </c>
      <c r="BU7" s="274" t="str">
        <f ca="true">+IF(OFFSET('Water Data'!$D$29,0,10*ROW('Water Data'!D1))="","",OFFSET('Water Data'!$D$29,0,10*ROW('Water Data'!D1)))</f>
        <v/>
      </c>
      <c r="BV7" s="274" t="str">
        <f ca="true">+IF(OFFSET('Water Data'!$E$27,0,10*ROW('Water Data'!E1))="","",OFFSET('Water Data'!$E$27,0,10*ROW('Water Data'!E1)))</f>
        <v/>
      </c>
      <c r="BW7" s="274" t="str">
        <f ca="true">+IF(OFFSET('Water Data'!$E$28,0,10*ROW('Water Data'!E1))="","",OFFSET('Water Data'!$E$28,0,10*ROW('Water Data'!E1)))</f>
        <v/>
      </c>
      <c r="BX7" s="274" t="str">
        <f ca="true">+IF(OFFSET('Water Data'!$E$29,0,10*ROW('Water Data'!E1))="","",OFFSET('Water Data'!$E$29,0,10*ROW('Water Data'!E1)))</f>
        <v/>
      </c>
      <c r="BY7" s="274" t="str">
        <f ca="true">+IF(OFFSET('Water Data'!$F$27,0,10*ROW('Water Data'!F1))="","",OFFSET('Water Data'!$F$27,0,10*ROW('Water Data'!F1)))</f>
        <v/>
      </c>
      <c r="BZ7" s="274" t="str">
        <f ca="true">+IF(OFFSET('Water Data'!$F$28,0,10*ROW('Water Data'!F1))="","",OFFSET('Water Data'!$F$28,0,10*ROW('Water Data'!F1)))</f>
        <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
      </c>
      <c r="CF7" s="274" t="str">
        <f ca="true">+IF(OFFSET('Water Data'!$H$28,0,10*ROW('Water Data'!H1))="","",OFFSET('Water Data'!$H$28,0,10*ROW('Water Data'!H1)))</f>
        <v/>
      </c>
      <c r="CG7" s="274" t="str">
        <f ca="true">+IF(OFFSET('Water Data'!$H$29,0,10*ROW('Water Data'!H1))="","",OFFSET('Water Data'!$H$29,0,10*ROW('Water Data'!H1)))</f>
        <v/>
      </c>
      <c r="CH7" s="274" t="str">
        <f ca="true">+IF(OFFSET('Water Data'!$I$27,0,10*ROW('Water Data'!I1))="","",OFFSET('Water Data'!$I$27,0,10*ROW('Water Data'!I1)))</f>
        <v/>
      </c>
      <c r="CI7" s="274" t="str">
        <f ca="true">+IF(OFFSET('Water Data'!$I$28,0,10*ROW('Water Data'!I1))="","",OFFSET('Water Data'!$I$28,0,10*ROW('Water Data'!I1)))</f>
        <v/>
      </c>
      <c r="CJ7" s="274" t="str">
        <f ca="true">+IF(OFFSET('Water Data'!$I$29,0,10*ROW('Water Data'!I1))="","",OFFSET('Water Data'!$I$29,0,10*ROW('Water Data'!I1)))</f>
        <v/>
      </c>
      <c r="CK7" s="274" t="str">
        <f ca="true">+IF(OFFSET('Sanitation Data'!$D$28,0,10*ROW('Sanitation Data'!D1))="","",OFFSET('Sanitation Data'!$D$28,0,10*ROW('Sanitation Data'!D1)))</f>
        <v/>
      </c>
      <c r="CL7" s="274" t="str">
        <f ca="true">+IF(OFFSET('Sanitation Data'!$D$29,0,10*ROW('Sanitation Data'!D1))="","",OFFSET('Sanitation Data'!$D$29,0,10*ROW('Sanitation Data'!D1)))</f>
        <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
      </c>
      <c r="CP7" s="274" t="str">
        <f ca="true">+IF(OFFSET('Sanitation Data'!$E$28,0,10*ROW('Sanitation Data'!E1))="","",OFFSET('Sanitation Data'!$E$28,0,10*ROW('Sanitation Data'!E1)))</f>
        <v/>
      </c>
      <c r="CQ7" s="274" t="str">
        <f ca="true">+IF(OFFSET('Sanitation Data'!$E$29,0,10*ROW('Sanitation Data'!E1))="","",OFFSET('Sanitation Data'!$E$29,0,10*ROW('Sanitation Data'!E1)))</f>
        <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
      </c>
      <c r="DJ7" s="274" t="str">
        <f ca="true">+IF(OFFSET('Sanitation Data'!$I$28,0,10*ROW('Sanitation Data'!I1))="","",OFFSET('Sanitation Data'!$I$28,0,10*ROW('Sanitation Data'!I1)))</f>
        <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
      </c>
    </row>
    <row xmlns:x14ac="http://schemas.microsoft.com/office/spreadsheetml/2009/9/ac" r="8" x14ac:dyDescent="0.2">
      <c r="A8" s="37" t="str">
        <f ca="true">+IF(OFFSET('Water Data'!$B$2,0,10*ROW('Water Data'!E2))="","",OFFSET('Water Data'!$B$2,0,10*ROW('Water Data'!E2)))</f>
        <v/>
      </c>
      <c r="B8" s="37" t="str">
        <f ca="true">+IF(OFFSET('Water Data'!$C$2,0,10*ROW('Water Data'!F2))="","",OFFSET('Water Data'!$C$2,0,10*ROW('Water Data'!F2)))</f>
        <v/>
      </c>
      <c r="C8" s="330" t="str">
        <f t="shared" ca="true" si="0"/>
        <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
      </c>
      <c r="BT8" s="274" t="str">
        <f ca="true">+IF(OFFSET('Water Data'!$D$28,0,10*ROW('Water Data'!D2))="","",OFFSET('Water Data'!$D$28,0,10*ROW('Water Data'!D2)))</f>
        <v/>
      </c>
      <c r="BU8" s="274" t="str">
        <f ca="true">+IF(OFFSET('Water Data'!$D$29,0,10*ROW('Water Data'!D2))="","",OFFSET('Water Data'!$D$29,0,10*ROW('Water Data'!D2)))</f>
        <v/>
      </c>
      <c r="BV8" s="274" t="str">
        <f ca="true">+IF(OFFSET('Water Data'!$E$27,0,10*ROW('Water Data'!E2))="","",OFFSET('Water Data'!$E$27,0,10*ROW('Water Data'!E2)))</f>
        <v/>
      </c>
      <c r="BW8" s="274" t="str">
        <f ca="true">+IF(OFFSET('Water Data'!$E$28,0,10*ROW('Water Data'!E2))="","",OFFSET('Water Data'!$E$28,0,10*ROW('Water Data'!E2)))</f>
        <v/>
      </c>
      <c r="BX8" s="274" t="str">
        <f ca="true">+IF(OFFSET('Water Data'!$E$29,0,10*ROW('Water Data'!E2))="","",OFFSET('Water Data'!$E$29,0,10*ROW('Water Data'!E2)))</f>
        <v/>
      </c>
      <c r="BY8" s="274" t="str">
        <f ca="true">+IF(OFFSET('Water Data'!$F$27,0,10*ROW('Water Data'!F2))="","",OFFSET('Water Data'!$F$27,0,10*ROW('Water Data'!F2)))</f>
        <v/>
      </c>
      <c r="BZ8" s="274" t="str">
        <f ca="true">+IF(OFFSET('Water Data'!$F$28,0,10*ROW('Water Data'!F2))="","",OFFSET('Water Data'!$F$28,0,10*ROW('Water Data'!F2)))</f>
        <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
      </c>
      <c r="CF8" s="274" t="str">
        <f ca="true">+IF(OFFSET('Water Data'!$H$28,0,10*ROW('Water Data'!H2))="","",OFFSET('Water Data'!$H$28,0,10*ROW('Water Data'!H2)))</f>
        <v/>
      </c>
      <c r="CG8" s="274" t="str">
        <f ca="true">+IF(OFFSET('Water Data'!$H$29,0,10*ROW('Water Data'!H2))="","",OFFSET('Water Data'!$H$29,0,10*ROW('Water Data'!H2)))</f>
        <v/>
      </c>
      <c r="CH8" s="274" t="str">
        <f ca="true">+IF(OFFSET('Water Data'!$I$27,0,10*ROW('Water Data'!I2))="","",OFFSET('Water Data'!$I$27,0,10*ROW('Water Data'!I2)))</f>
        <v/>
      </c>
      <c r="CI8" s="274" t="str">
        <f ca="true">+IF(OFFSET('Water Data'!$I$28,0,10*ROW('Water Data'!I2))="","",OFFSET('Water Data'!$I$28,0,10*ROW('Water Data'!I2)))</f>
        <v/>
      </c>
      <c r="CJ8" s="274" t="str">
        <f ca="true">+IF(OFFSET('Water Data'!$I$29,0,10*ROW('Water Data'!I2))="","",OFFSET('Water Data'!$I$29,0,10*ROW('Water Data'!I2)))</f>
        <v/>
      </c>
      <c r="CK8" s="274" t="str">
        <f ca="true">+IF(OFFSET('Sanitation Data'!$D$28,0,10*ROW('Sanitation Data'!D2))="","",OFFSET('Sanitation Data'!$D$28,0,10*ROW('Sanitation Data'!D2)))</f>
        <v/>
      </c>
      <c r="CL8" s="274" t="str">
        <f ca="true">+IF(OFFSET('Sanitation Data'!$D$29,0,10*ROW('Sanitation Data'!D2))="","",OFFSET('Sanitation Data'!$D$29,0,10*ROW('Sanitation Data'!D2)))</f>
        <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
      </c>
      <c r="CP8" s="274" t="str">
        <f ca="true">+IF(OFFSET('Sanitation Data'!$E$28,0,10*ROW('Sanitation Data'!E2))="","",OFFSET('Sanitation Data'!$E$28,0,10*ROW('Sanitation Data'!E2)))</f>
        <v/>
      </c>
      <c r="CQ8" s="274" t="str">
        <f ca="true">+IF(OFFSET('Sanitation Data'!$E$29,0,10*ROW('Sanitation Data'!E2))="","",OFFSET('Sanitation Data'!$E$29,0,10*ROW('Sanitation Data'!E2)))</f>
        <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
      </c>
      <c r="CU8" s="274" t="str">
        <f ca="true">+IF(OFFSET('Sanitation Data'!$F$28,0,10*ROW('Sanitation Data'!F2))="","",OFFSET('Sanitation Data'!$F$28,0,10*ROW('Sanitation Data'!F2)))</f>
        <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
      </c>
      <c r="DF8" s="274" t="str">
        <f ca="true">+IF(OFFSET('Sanitation Data'!$H$29,0,10*ROW('Sanitation Data'!H2))="","",OFFSET('Sanitation Data'!$H$29,0,10*ROW('Sanitation Data'!H2)))</f>
        <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
      </c>
      <c r="DJ8" s="274" t="str">
        <f ca="true">+IF(OFFSET('Sanitation Data'!$I$28,0,10*ROW('Sanitation Data'!I2))="","",OFFSET('Sanitation Data'!$I$28,0,10*ROW('Sanitation Data'!I2)))</f>
        <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
      </c>
      <c r="EF8" s="274"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
      </c>
      <c r="B9" s="37" t="str">
        <f ca="true">+IF(OFFSET('Water Data'!$C$2,0,10*ROW('Water Data'!F3))="","",OFFSET('Water Data'!$C$2,0,10*ROW('Water Data'!F3)))</f>
        <v/>
      </c>
      <c r="C9" s="330" t="str">
        <f t="shared" ca="true" si="0"/>
        <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
      </c>
      <c r="BT9" s="274" t="str">
        <f ca="true">+IF(OFFSET('Water Data'!$D$28,0,10*ROW('Water Data'!D3))="","",OFFSET('Water Data'!$D$28,0,10*ROW('Water Data'!D3)))</f>
        <v/>
      </c>
      <c r="BU9" s="274" t="str">
        <f ca="true">+IF(OFFSET('Water Data'!$D$29,0,10*ROW('Water Data'!D3))="","",OFFSET('Water Data'!$D$29,0,10*ROW('Water Data'!D3)))</f>
        <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
      </c>
      <c r="CC9" s="274" t="str">
        <f ca="true">+IF(OFFSET('Water Data'!$G$28,0,10*ROW('Water Data'!G3))="","",OFFSET('Water Data'!$G$28,0,10*ROW('Water Data'!G3)))</f>
        <v/>
      </c>
      <c r="CD9" s="274" t="str">
        <f ca="true">+IF(OFFSET('Water Data'!$G$29,0,10*ROW('Water Data'!G3))="","",OFFSET('Water Data'!$G$29,0,10*ROW('Water Data'!G3)))</f>
        <v/>
      </c>
      <c r="CE9" s="274" t="str">
        <f ca="true">+IF(OFFSET('Water Data'!$H$27,0,10*ROW('Water Data'!H3))="","",OFFSET('Water Data'!$H$27,0,10*ROW('Water Data'!H3)))</f>
        <v/>
      </c>
      <c r="CF9" s="274" t="str">
        <f ca="true">+IF(OFFSET('Water Data'!$H$28,0,10*ROW('Water Data'!H3))="","",OFFSET('Water Data'!$H$28,0,10*ROW('Water Data'!H3)))</f>
        <v/>
      </c>
      <c r="CG9" s="274" t="str">
        <f ca="true">+IF(OFFSET('Water Data'!$H$29,0,10*ROW('Water Data'!H3))="","",OFFSET('Water Data'!$H$29,0,10*ROW('Water Data'!H3)))</f>
        <v/>
      </c>
      <c r="CH9" s="274" t="str">
        <f ca="true">+IF(OFFSET('Water Data'!$I$27,0,10*ROW('Water Data'!I3))="","",OFFSET('Water Data'!$I$27,0,10*ROW('Water Data'!I3)))</f>
        <v/>
      </c>
      <c r="CI9" s="274" t="str">
        <f ca="true">+IF(OFFSET('Water Data'!$I$28,0,10*ROW('Water Data'!I3))="","",OFFSET('Water Data'!$I$28,0,10*ROW('Water Data'!I3)))</f>
        <v/>
      </c>
      <c r="CJ9" s="274" t="str">
        <f ca="true">+IF(OFFSET('Water Data'!$I$29,0,10*ROW('Water Data'!I3))="","",OFFSET('Water Data'!$I$29,0,10*ROW('Water Data'!I3)))</f>
        <v/>
      </c>
      <c r="CK9" s="274" t="str">
        <f ca="true">+IF(OFFSET('Sanitation Data'!$D$28,0,10*ROW('Sanitation Data'!D3))="","",OFFSET('Sanitation Data'!$D$28,0,10*ROW('Sanitation Data'!D3)))</f>
        <v/>
      </c>
      <c r="CL9" s="274" t="str">
        <f ca="true">+IF(OFFSET('Sanitation Data'!$D$29,0,10*ROW('Sanitation Data'!D3))="","",OFFSET('Sanitation Data'!$D$29,0,10*ROW('Sanitation Data'!D3)))</f>
        <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
      </c>
      <c r="DA9" s="274" t="str">
        <f ca="true">+IF(OFFSET('Sanitation Data'!$G$29,0,10*ROW('Sanitation Data'!G3))="","",OFFSET('Sanitation Data'!$G$29,0,10*ROW('Sanitation Data'!G3)))</f>
        <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
      </c>
      <c r="DF9" s="274" t="str">
        <f ca="true">+IF(OFFSET('Sanitation Data'!$H$29,0,10*ROW('Sanitation Data'!H3))="","",OFFSET('Sanitation Data'!$H$29,0,10*ROW('Sanitation Data'!H3)))</f>
        <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
      </c>
      <c r="DJ9" s="274" t="str">
        <f ca="true">+IF(OFFSET('Sanitation Data'!$I$28,0,10*ROW('Sanitation Data'!I3))="","",OFFSET('Sanitation Data'!$I$28,0,10*ROW('Sanitation Data'!I3)))</f>
        <v/>
      </c>
      <c r="DK9" s="274" t="str">
        <f ca="true">+IF(OFFSET('Sanitation Data'!$I$29,0,10*ROW('Sanitation Data'!I3))="","",OFFSET('Sanitation Data'!$I$29,0,10*ROW('Sanitation Data'!I3)))</f>
        <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
      </c>
      <c r="DP9" s="274" t="str">
        <f ca="true">+IF(OFFSET('Hygiene Data'!$D$12,0,10*ROW('Hygiene Data'!D3))="","",OFFSET('Hygiene Data'!$D$12,0,10*ROW('Hygiene Data'!D3)))</f>
        <v/>
      </c>
      <c r="DQ9" s="274" t="str">
        <f ca="true">+IF(OFFSET('Hygiene Data'!$D$13,0,10*ROW('Hygiene Data'!D3))="","",OFFSET('Hygiene Data'!$D$13,0,10*ROW('Hygiene Data'!D3)))</f>
        <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
      </c>
      <c r="DY9" s="274" t="str">
        <f ca="true">+IF(OFFSET('Hygiene Data'!$G$12,0,10*ROW('Hygiene Data'!G3))="","",OFFSET('Hygiene Data'!$G$12,0,10*ROW('Hygiene Data'!G3)))</f>
        <v/>
      </c>
      <c r="DZ9" s="274" t="str">
        <f ca="true">+IF(OFFSET('Hygiene Data'!$G$13,0,10*ROW('Hygiene Data'!G3))="","",OFFSET('Hygiene Data'!$G$13,0,10*ROW('Hygiene Data'!G3)))</f>
        <v/>
      </c>
      <c r="EA9" s="274" t="str">
        <f ca="true">+IF(OFFSET('Hygiene Data'!$H$11,0,10*ROW('Hygiene Data'!H3))="","",OFFSET('Hygiene Data'!$H$11,0,10*ROW('Hygiene Data'!H3)))</f>
        <v/>
      </c>
      <c r="EB9" s="274" t="str">
        <f ca="true">+IF(OFFSET('Hygiene Data'!$H$12,0,10*ROW('Hygiene Data'!H3))="","",OFFSET('Hygiene Data'!$H$12,0,10*ROW('Hygiene Data'!H3)))</f>
        <v/>
      </c>
      <c r="EC9" s="274" t="str">
        <f ca="true">+IF(OFFSET('Hygiene Data'!$H$13,0,10*ROW('Hygiene Data'!H3))="","",OFFSET('Hygiene Data'!$H$13,0,10*ROW('Hygiene Data'!H3)))</f>
        <v/>
      </c>
      <c r="ED9" s="274" t="str">
        <f ca="true">+IF(OFFSET('Hygiene Data'!$I$11,0,10*ROW('Hygiene Data'!I3))="","",OFFSET('Hygiene Data'!$I$11,0,10*ROW('Hygiene Data'!I3)))</f>
        <v/>
      </c>
      <c r="EE9" s="274" t="str">
        <f ca="true">+IF(OFFSET('Hygiene Data'!$I$12,0,10*ROW('Hygiene Data'!I3))="","",OFFSET('Hygiene Data'!$I$12,0,10*ROW('Hygiene Data'!I3)))</f>
        <v/>
      </c>
      <c r="EF9" s="274"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30" t="str">
        <f t="shared" ca="true" si="0"/>
        <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30"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30"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3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3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3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3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3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3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3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3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3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3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3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3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3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3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3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3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3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3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3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3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3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3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3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3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3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3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3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3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3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3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3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3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3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3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3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3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3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3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3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3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3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3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3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3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3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3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3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3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3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3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3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3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3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3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3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3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3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3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3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3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3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3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3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3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3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3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3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3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3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3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3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3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3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3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3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3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3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3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3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3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3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3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3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3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3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3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3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3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3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3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3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3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3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3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3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3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3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3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3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3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3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3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3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3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3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3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3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3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3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3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3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3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3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3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3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3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3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3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3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3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3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3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3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3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3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3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3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3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3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3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3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3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3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3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3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3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3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3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3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3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3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3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3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3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3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3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3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3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3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3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3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3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3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3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3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3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3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3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3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3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3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3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3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3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3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3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3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3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3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3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3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3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3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3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3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3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3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3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3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3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3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3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3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3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3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3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3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3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3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3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3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3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3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3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3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4" t="s">
        <v>28</v>
      </c>
      <c r="C1" s="544" t="s">
        <v>232</v>
      </c>
      <c r="D1" s="319" t="s">
        <v>175</v>
      </c>
      <c r="E1" s="319"/>
      <c r="F1" s="319"/>
      <c r="G1" s="319"/>
      <c r="H1" s="319"/>
      <c r="I1" s="323"/>
      <c r="J1" s="311"/>
      <c r="K1" s="311"/>
      <c r="BA1" s="249"/>
      <c r="BB1" s="249"/>
      <c r="BC1" s="249"/>
      <c r="BD1" s="249"/>
      <c r="BE1" s="249"/>
      <c r="BF1" s="249"/>
      <c r="BG1" s="249"/>
    </row>
    <row xmlns:x14ac="http://schemas.microsoft.com/office/spreadsheetml/2009/9/ac" r="2" s="310" customFormat="true" ht="30" customHeight="true" x14ac:dyDescent="0.25">
      <c r="A2" s="560" t="s">
        <v>254</v>
      </c>
      <c r="B2" s="320" t="s">
        <v>231</v>
      </c>
      <c r="C2" s="241" t="s">
        <v>177</v>
      </c>
      <c r="D2" s="241" t="s">
        <v>176</v>
      </c>
      <c r="E2" s="321"/>
      <c r="F2" s="321"/>
      <c r="G2" s="321"/>
      <c r="H2" s="321"/>
      <c r="I2" s="322"/>
      <c r="J2" s="311" t="s">
        <v>233</v>
      </c>
      <c r="K2" s="311"/>
      <c r="BB2" s="249"/>
      <c r="BC2" s="249"/>
      <c r="BD2" s="249"/>
      <c r="BE2" s="249"/>
      <c r="BF2" s="249"/>
      <c r="BG2" s="249"/>
    </row>
    <row xmlns:x14ac="http://schemas.microsoft.com/office/spreadsheetml/2009/9/ac" r="3" s="249" customFormat="true" ht="18" customHeight="true" x14ac:dyDescent="0.25">
      <c r="A3" s="560"/>
      <c r="B3" s="242" t="s">
        <v>167</v>
      </c>
      <c r="C3" s="243" t="s">
        <v>56</v>
      </c>
      <c r="D3" s="244" t="s">
        <v>7</v>
      </c>
      <c r="E3" s="245" t="s">
        <v>1</v>
      </c>
      <c r="F3" s="245" t="s">
        <v>2</v>
      </c>
      <c r="G3" s="245" t="s">
        <v>16</v>
      </c>
      <c r="H3" s="245" t="s">
        <v>17</v>
      </c>
      <c r="I3" s="246"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5" t="str">
        <f>IF(ISBLANK('Data Summary'!A6),"",'Data Summary'!A6)</f>
        <v>TJK_2017_SUR</v>
      </c>
      <c r="B4" s="113"/>
      <c r="C4" s="66" t="s">
        <v>24</v>
      </c>
      <c r="D4" s="9">
        <f>IF(COUNTA(D13)=0,"",D13)</f>
        <v>0</v>
      </c>
      <c r="E4" s="9">
        <f t="shared" ref="E4:F4" si="0">IF(COUNTA(E13)=0,"",E13)</f>
        <v>0</v>
      </c>
      <c r="F4" s="9">
        <f t="shared" si="0"/>
        <v>0</v>
      </c>
      <c r="G4" s="9" t="str">
        <f t="shared" ref="G4:I4" si="1">IF(COUNTA(G13)=0,"",G13)</f>
        <v/>
      </c>
      <c r="H4" s="9" t="str">
        <f t="shared" si="1"/>
        <v/>
      </c>
      <c r="I4" s="30" t="str">
        <f t="shared" si="1"/>
        <v/>
      </c>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6" t="str">
        <f ca="true">IF(ISBLANK('Data Summary'!A7),"",'Data Summary'!A7)</f>
        <v/>
      </c>
      <c r="B5" s="113"/>
      <c r="C5" s="66" t="s">
        <v>0</v>
      </c>
      <c r="D5" s="9">
        <f>IF((COUNTA(D14:D25)=0)+(COUNTA(D13)=0),"",100-D13-SUMPRODUCT(C14:C25,D14:D25))</f>
        <v>13.750000000000014</v>
      </c>
      <c r="E5" s="9">
        <f>IF((COUNTA(E14:E25)=0)+(COUNTA(E13)=0),"",100-E13-SUMPRODUCT(C14:C25,E14:E25))</f>
        <v>3.125</v>
      </c>
      <c r="F5" s="9">
        <f>IF((COUNTA(F14:F25)=0)+(COUNTA(F13)=0),"",100-F13-SUMPRODUCT(C14:C25,F14:F25))</f>
        <v>17.86999999999999</v>
      </c>
      <c r="G5" s="9" t="str">
        <f>IF((COUNTA(G14:G25)=0)+(COUNTA(G13)=0),"",100-G13-SUMPRODUCT(C14:C25,G14:G25))</f>
        <v/>
      </c>
      <c r="H5" s="9" t="str">
        <f>IF((COUNTA(H14:H25)=0)+(COUNTA(H13)=0),"",100-H13-SUMPRODUCT(C14:C25,H14:H25))</f>
        <v/>
      </c>
      <c r="I5" s="30" t="str">
        <f>IF((COUNTA(I14:I25)=0)+(COUNTA(I13)=0),"",100-I13-SUMPRODUCT(C14:C25,I14:I25))</f>
        <v/>
      </c>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6" t="str">
        <f ca="true">IF(ISBLANK('Data Summary'!A8),"",'Data Summary'!A8)</f>
        <v/>
      </c>
      <c r="B6" s="113"/>
      <c r="C6" s="66" t="s">
        <v>19</v>
      </c>
      <c r="D6" s="9">
        <f>IF(COUNTA(D14:D25)=0,"",SUMPRODUCT(D14:D25,C14:C25))</f>
        <v>86.249999999999986</v>
      </c>
      <c r="E6" s="9">
        <f>IF(COUNTA(E14:E25)=0,"",SUMPRODUCT(E14:E25,C14:C25))</f>
        <v>96.875</v>
      </c>
      <c r="F6" s="9">
        <f>IF(COUNTA(F14:F25)=0,"",SUMPRODUCT(F14:F25,C14:C25))</f>
        <v>82.13000000000001</v>
      </c>
      <c r="G6" s="9" t="str">
        <f>IF(COUNTA(G14:G25)=0,"",SUMPRODUCT(G14:G25,C14:C25))</f>
        <v/>
      </c>
      <c r="H6" s="9" t="str">
        <f>IF(COUNTA(H14:H25)=0,"",SUMPRODUCT(H14:H25,C14:C25))</f>
        <v/>
      </c>
      <c r="I6" s="30" t="str">
        <f>IF(COUNTA(I14:I25)=0,"",SUMPRODUCT(I14:I25,C14:C25))</f>
        <v/>
      </c>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6" t="str">
        <f ca="true">IF(ISBLANK('Data Summary'!A9),"",'Data Summary'!A9)</f>
        <v/>
      </c>
      <c r="B7" s="113" t="s">
        <v>194</v>
      </c>
      <c r="C7" s="102" t="s">
        <v>38</v>
      </c>
      <c r="D7" s="8">
        <f>25.5+67.45</f>
        <v>92.95</v>
      </c>
      <c r="E7" s="8">
        <f>20+77.5</f>
        <v>97.5</v>
      </c>
      <c r="F7" s="8">
        <f>27.44+64.19</f>
        <v>91.63</v>
      </c>
      <c r="G7" s="8"/>
      <c r="H7" s="8"/>
      <c r="I7" s="30"/>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76" t="str">
        <f ca="true">IF(ISBLANK('Data Summary'!A10),"",'Data Summary'!A10)</f>
        <v/>
      </c>
      <c r="B8" s="113"/>
      <c r="C8" s="102" t="s">
        <v>106</v>
      </c>
      <c r="D8" s="9"/>
      <c r="E8" s="9"/>
      <c r="F8" s="9"/>
      <c r="G8" s="9"/>
      <c r="H8" s="9"/>
      <c r="I8" s="30"/>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6" t="str">
        <f ca="true">IF(ISBLANK('Data Summary'!A11),"",'Data Summary'!A11)</f>
        <v/>
      </c>
      <c r="B9" s="113" t="s">
        <v>195</v>
      </c>
      <c r="C9" s="66" t="s">
        <v>168</v>
      </c>
      <c r="D9" s="8">
        <f>(5+16+50+87+3+6+4+7+2+21+2+5+6+1+2+1+1+7+2+1+2+3.5)/298*100</f>
        <v>78.691275167785236</v>
      </c>
      <c r="E9" s="8">
        <f>(4+16+10+34+2+5+1+1+0.5+1)/80*100</f>
        <v>93.125</v>
      </c>
      <c r="F9" s="8">
        <f>(1+40+52+2+6+4+5+2+16+2+4+6+1+1+1+1+7+2+1+1.5+2.5)/215*100</f>
        <v>73.488372093023258</v>
      </c>
      <c r="G9" s="7"/>
      <c r="H9" s="7"/>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6" t="str">
        <f ca="true">IF(ISBLANK('Data Summary'!A12),"",'Data Summary'!A12)</f>
        <v/>
      </c>
      <c r="B10" s="113"/>
      <c r="C10" s="66" t="s">
        <v>107</v>
      </c>
      <c r="D10" s="19"/>
      <c r="E10" s="7"/>
      <c r="F10" s="7"/>
      <c r="G10" s="7"/>
      <c r="H10" s="7"/>
      <c r="I10" s="26"/>
      <c r="J10" s="24"/>
      <c r="K10" s="24"/>
      <c r="L10" s="121"/>
      <c r="V10" s="121"/>
      <c r="AF10" s="121"/>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6" t="str">
        <f ca="true">IF(ISBLANK('Data Summary'!A13),"",'Data Summary'!A13)</f>
        <v/>
      </c>
      <c r="B11" s="113"/>
      <c r="C11" s="66" t="s">
        <v>108</v>
      </c>
      <c r="D11" s="19"/>
      <c r="E11" s="7"/>
      <c r="F11" s="7"/>
      <c r="G11" s="7"/>
      <c r="H11" s="7"/>
      <c r="I11" s="26"/>
      <c r="J11" s="24"/>
      <c r="K11" s="24"/>
      <c r="L11" s="121"/>
      <c r="V11" s="121"/>
      <c r="AF11" s="121"/>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5" customFormat="true" ht="18" customHeight="true" x14ac:dyDescent="0.2">
      <c r="A12" s="376" t="str">
        <f ca="true">IF(ISBLANK('Data Summary'!A14),"",'Data Summary'!A14)</f>
        <v/>
      </c>
      <c r="B12" s="250" t="s">
        <v>57</v>
      </c>
      <c r="C12" s="251" t="s">
        <v>27</v>
      </c>
      <c r="D12" s="252"/>
      <c r="E12" s="252"/>
      <c r="F12" s="252"/>
      <c r="G12" s="252"/>
      <c r="H12" s="252"/>
      <c r="I12" s="253"/>
      <c r="J12" s="247"/>
      <c r="K12" s="247"/>
      <c r="L12" s="254"/>
      <c r="V12" s="254"/>
      <c r="AF12" s="254"/>
      <c r="AP12" s="254"/>
      <c r="AZ12" s="254"/>
      <c r="BA12" s="254"/>
      <c r="BJ12" s="254"/>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76" t="str">
        <f ca="true">IF(ISBLANK('Data Summary'!A15),"",'Data Summary'!A15)</f>
        <v/>
      </c>
      <c r="B13" s="114" t="s">
        <v>55</v>
      </c>
      <c r="C13" s="5">
        <v>0</v>
      </c>
      <c r="D13" s="46">
        <v>0</v>
      </c>
      <c r="E13" s="46">
        <v>0</v>
      </c>
      <c r="F13" s="46">
        <v>0</v>
      </c>
      <c r="G13" s="46"/>
      <c r="H13" s="46"/>
      <c r="I13" s="67"/>
      <c r="J13" s="11"/>
      <c r="K13" s="11"/>
      <c r="L13" s="123"/>
      <c r="V13" s="123"/>
      <c r="AF13" s="123"/>
      <c r="AP13" s="123"/>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76" t="str">
        <f ca="true">IF(ISBLANK('Data Summary'!A16),"",'Data Summary'!A16)</f>
        <v/>
      </c>
      <c r="B14" s="115" t="s">
        <v>105</v>
      </c>
      <c r="C14" s="22">
        <v>0</v>
      </c>
      <c r="D14" s="46"/>
      <c r="E14" s="46"/>
      <c r="F14" s="46"/>
      <c r="G14" s="46"/>
      <c r="H14" s="46"/>
      <c r="I14" s="67"/>
      <c r="J14" s="11"/>
      <c r="K14" s="11"/>
      <c r="BA14" s="140"/>
      <c r="BB14" s="140"/>
      <c r="BC14" s="140"/>
      <c r="BD14" s="140"/>
      <c r="BE14" s="140"/>
      <c r="BF14" s="140"/>
      <c r="BG14" s="140"/>
    </row>
    <row xmlns:x14ac="http://schemas.microsoft.com/office/spreadsheetml/2009/9/ac" r="15" s="2" customFormat="true" x14ac:dyDescent="0.25">
      <c r="A15" s="376" t="str">
        <f ca="true">IF(ISBLANK('Data Summary'!A17),"",'Data Summary'!A17)</f>
        <v/>
      </c>
      <c r="B15" s="115" t="s">
        <v>178</v>
      </c>
      <c r="C15" s="6">
        <v>1</v>
      </c>
      <c r="D15" s="46">
        <f>7.38+47.99+3.36</f>
        <v>58.730000000000004</v>
      </c>
      <c r="E15" s="7">
        <f>26.25+56.25+0</f>
        <v>82.5</v>
      </c>
      <c r="F15" s="7">
        <f>0.47+44.65+4.19</f>
        <v>49.309999999999995</v>
      </c>
      <c r="G15" s="7"/>
      <c r="H15" s="46"/>
      <c r="I15" s="67"/>
      <c r="J15" s="11"/>
      <c r="K15" s="11"/>
      <c r="L15" s="124"/>
      <c r="V15" s="124"/>
      <c r="AF15" s="124"/>
      <c r="AP15" s="124"/>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6" t="str">
        <f ca="true">IF(ISBLANK('Data Summary'!A18),"",'Data Summary'!A18)</f>
        <v/>
      </c>
      <c r="B16" s="115" t="s">
        <v>179</v>
      </c>
      <c r="C16" s="13">
        <v>1</v>
      </c>
      <c r="D16" s="46">
        <v>4.3600000000000003</v>
      </c>
      <c r="E16" s="7">
        <v>2.5</v>
      </c>
      <c r="F16" s="7">
        <v>5.12</v>
      </c>
      <c r="G16" s="7"/>
      <c r="H16" s="46"/>
      <c r="I16" s="67"/>
      <c r="J16" s="11"/>
      <c r="K16" s="11"/>
      <c r="L16" s="124"/>
      <c r="V16" s="124"/>
      <c r="AF16" s="124"/>
      <c r="AP16" s="124"/>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6" t="str">
        <f ca="true">IF(ISBLANK('Data Summary'!A19),"",'Data Summary'!A19)</f>
        <v/>
      </c>
      <c r="B17" s="115" t="s">
        <v>180</v>
      </c>
      <c r="C17" s="13">
        <v>1</v>
      </c>
      <c r="D17" s="46">
        <v>8.0500000000000007</v>
      </c>
      <c r="E17" s="7">
        <v>6.25</v>
      </c>
      <c r="F17" s="7">
        <v>8.84</v>
      </c>
      <c r="G17" s="7"/>
      <c r="H17" s="7"/>
      <c r="I17" s="26"/>
      <c r="J17" s="11"/>
      <c r="K17" s="11"/>
      <c r="L17" s="124"/>
      <c r="V17" s="124"/>
      <c r="AF17" s="124"/>
      <c r="AP17" s="124"/>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6" t="str">
        <f ca="true">IF(ISBLANK('Data Summary'!A20),"",'Data Summary'!A20)</f>
        <v/>
      </c>
      <c r="B18" s="115" t="s">
        <v>181</v>
      </c>
      <c r="C18" s="13">
        <v>1</v>
      </c>
      <c r="D18" s="46">
        <v>2.35</v>
      </c>
      <c r="E18" s="68">
        <v>1.25</v>
      </c>
      <c r="F18" s="68">
        <v>2.79</v>
      </c>
      <c r="G18" s="7"/>
      <c r="H18" s="7"/>
      <c r="I18" s="26"/>
      <c r="J18" s="11"/>
      <c r="K18" s="11"/>
      <c r="L18" s="124"/>
      <c r="V18" s="124"/>
      <c r="AF18" s="124"/>
      <c r="AP18" s="124"/>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6" t="str">
        <f ca="true">IF(ISBLANK('Data Summary'!A21),"",'Data Summary'!A21)</f>
        <v/>
      </c>
      <c r="B19" s="115" t="s">
        <v>182</v>
      </c>
      <c r="C19" s="6">
        <v>1</v>
      </c>
      <c r="D19" s="68">
        <v>2.35</v>
      </c>
      <c r="E19" s="68">
        <v>0</v>
      </c>
      <c r="F19" s="68">
        <v>3.26</v>
      </c>
      <c r="G19" s="68"/>
      <c r="H19" s="68"/>
      <c r="I19" s="69"/>
      <c r="J19" s="11"/>
      <c r="K19" s="11"/>
      <c r="L19" s="124"/>
      <c r="V19" s="124"/>
      <c r="AF19" s="124"/>
      <c r="AP19" s="124"/>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6" t="str">
        <f ca="true">IF(ISBLANK('Data Summary'!A22),"",'Data Summary'!A22)</f>
        <v/>
      </c>
      <c r="B20" s="115" t="s">
        <v>192</v>
      </c>
      <c r="C20" s="6">
        <v>1</v>
      </c>
      <c r="D20" s="68">
        <f>0.34+1.68</f>
        <v>2.02</v>
      </c>
      <c r="E20" s="68">
        <v>1.25</v>
      </c>
      <c r="F20" s="68">
        <v>2.33</v>
      </c>
      <c r="G20" s="68"/>
      <c r="H20" s="68"/>
      <c r="I20" s="70"/>
      <c r="J20" s="11"/>
      <c r="K20" s="11"/>
      <c r="L20" s="124"/>
      <c r="V20" s="124"/>
      <c r="AF20" s="124"/>
      <c r="AP20" s="124"/>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6" t="str">
        <f ca="true">IF(ISBLANK('Data Summary'!A23),"",'Data Summary'!A23)</f>
        <v/>
      </c>
      <c r="B21" s="115" t="s">
        <v>183</v>
      </c>
      <c r="C21" s="13">
        <v>1</v>
      </c>
      <c r="D21" s="7">
        <f>0.67+1.34</f>
        <v>2.0100000000000002</v>
      </c>
      <c r="E21" s="7">
        <v>1.25</v>
      </c>
      <c r="F21" s="7">
        <f>0.93+1.4</f>
        <v>2.33</v>
      </c>
      <c r="G21" s="7"/>
      <c r="H21" s="7"/>
      <c r="I21" s="70"/>
      <c r="J21" s="11"/>
      <c r="K21" s="11"/>
      <c r="L21" s="124"/>
      <c r="V21" s="124"/>
      <c r="AF21" s="124"/>
      <c r="AP21" s="124"/>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6" t="str">
        <f ca="true">IF(ISBLANK('Data Summary'!A24),"",'Data Summary'!A24)</f>
        <v/>
      </c>
      <c r="B22" s="115" t="s">
        <v>191</v>
      </c>
      <c r="C22" s="13">
        <v>1</v>
      </c>
      <c r="D22" s="7">
        <v>3.02</v>
      </c>
      <c r="E22" s="7">
        <v>0</v>
      </c>
      <c r="F22" s="7">
        <v>4.1900000000000004</v>
      </c>
      <c r="G22" s="7"/>
      <c r="H22" s="7"/>
      <c r="I22" s="26"/>
      <c r="J22" s="11"/>
      <c r="K22" s="11"/>
      <c r="L22" s="124"/>
      <c r="V22" s="124"/>
      <c r="AF22" s="124"/>
      <c r="AP22" s="124"/>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6" t="str">
        <f ca="true">IF(ISBLANK('Data Summary'!A25),"",'Data Summary'!A25)</f>
        <v/>
      </c>
      <c r="B23" s="115" t="s">
        <v>184</v>
      </c>
      <c r="C23" s="13">
        <v>0</v>
      </c>
      <c r="D23" s="7">
        <v>11.41</v>
      </c>
      <c r="E23" s="7">
        <v>1.25</v>
      </c>
      <c r="F23" s="7">
        <v>15.35</v>
      </c>
      <c r="G23" s="7"/>
      <c r="H23" s="7"/>
      <c r="I23" s="26"/>
      <c r="J23" s="11"/>
      <c r="K23" s="11"/>
      <c r="L23" s="124"/>
      <c r="V23" s="124"/>
      <c r="AF23" s="124"/>
      <c r="AP23" s="124"/>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6" t="str">
        <f ca="true">IF(ISBLANK('Data Summary'!A26),"",'Data Summary'!A26)</f>
        <v/>
      </c>
      <c r="B24" s="115" t="s">
        <v>185</v>
      </c>
      <c r="C24" s="13">
        <v>1</v>
      </c>
      <c r="D24" s="7">
        <v>1.01</v>
      </c>
      <c r="E24" s="7">
        <v>0</v>
      </c>
      <c r="F24" s="7">
        <v>1.4</v>
      </c>
      <c r="G24" s="7"/>
      <c r="H24" s="7"/>
      <c r="I24" s="26"/>
      <c r="J24" s="11"/>
      <c r="K24" s="11"/>
      <c r="L24" s="124"/>
      <c r="V24" s="124"/>
      <c r="AF24" s="124"/>
      <c r="AP24" s="124"/>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6" t="str">
        <f ca="true">IF(ISBLANK('Data Summary'!A27),"",'Data Summary'!A27)</f>
        <v/>
      </c>
      <c r="B25" s="115" t="s">
        <v>193</v>
      </c>
      <c r="C25" s="13">
        <v>0.5</v>
      </c>
      <c r="D25" s="7">
        <v>4.7</v>
      </c>
      <c r="E25" s="7">
        <v>3.75</v>
      </c>
      <c r="F25" s="7">
        <v>5.12</v>
      </c>
      <c r="G25" s="7"/>
      <c r="H25" s="7"/>
      <c r="I25" s="26"/>
      <c r="J25" s="11"/>
      <c r="K25" s="11"/>
      <c r="L25" s="124"/>
      <c r="V25" s="124"/>
      <c r="AF25" s="124"/>
      <c r="AP25" s="124"/>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6" t="str">
        <f ca="true">IF(ISBLANK('Data Summary'!A28),"",'Data Summary'!A28)</f>
        <v/>
      </c>
      <c r="B26" s="116" t="s">
        <v>12</v>
      </c>
      <c r="C26" s="557" t="s">
        <v>190</v>
      </c>
      <c r="D26" s="557"/>
      <c r="E26" s="557"/>
      <c r="F26" s="557"/>
      <c r="G26" s="557"/>
      <c r="H26" s="557"/>
      <c r="I26" s="558"/>
      <c r="J26" s="11"/>
      <c r="K26" s="11"/>
      <c r="L26" s="124"/>
      <c r="V26" s="124"/>
      <c r="AF26" s="124"/>
      <c r="AP26" s="124"/>
      <c r="AZ26" s="124"/>
      <c r="BA26" s="559"/>
      <c r="BB26" s="559"/>
      <c r="BC26" s="559"/>
      <c r="BD26" s="559"/>
      <c r="BE26" s="559"/>
      <c r="BF26" s="559"/>
      <c r="BG26" s="559"/>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6" t="str">
        <f ca="true">IF(ISBLANK('Data Summary'!A29),"",'Data Summary'!A29)</f>
        <v/>
      </c>
      <c r="B27" s="116"/>
      <c r="C27" s="65" t="s">
        <v>120</v>
      </c>
      <c r="D27" s="53" t="s">
        <v>158</v>
      </c>
      <c r="E27" s="53" t="s">
        <v>158</v>
      </c>
      <c r="F27" s="53" t="s">
        <v>158</v>
      </c>
      <c r="G27" s="53"/>
      <c r="H27" s="53"/>
      <c r="I27" s="100"/>
      <c r="J27" s="11"/>
      <c r="K27" s="11"/>
      <c r="L27" s="124"/>
      <c r="V27" s="124"/>
      <c r="AF27" s="124"/>
      <c r="AP27" s="124"/>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6" t="str">
        <f ca="true">IF(ISBLANK('Data Summary'!A30),"",'Data Summary'!A30)</f>
        <v/>
      </c>
      <c r="B28" s="116"/>
      <c r="C28" s="65" t="s">
        <v>102</v>
      </c>
      <c r="D28" s="53" t="s">
        <v>158</v>
      </c>
      <c r="E28" s="53" t="s">
        <v>158</v>
      </c>
      <c r="F28" s="53" t="s">
        <v>158</v>
      </c>
      <c r="G28" s="53"/>
      <c r="H28" s="53"/>
      <c r="I28" s="98"/>
      <c r="J28" s="11"/>
      <c r="K28" s="11"/>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6" t="str">
        <f ca="true">IF(ISBLANK('Data Summary'!A31),"",'Data Summary'!A31)</f>
        <v/>
      </c>
      <c r="B29" s="116"/>
      <c r="C29" s="65" t="s">
        <v>159</v>
      </c>
      <c r="D29" s="53" t="s">
        <v>158</v>
      </c>
      <c r="E29" s="53" t="s">
        <v>158</v>
      </c>
      <c r="F29" s="53" t="s">
        <v>158</v>
      </c>
      <c r="G29" s="53"/>
      <c r="H29" s="53"/>
      <c r="I29" s="98"/>
      <c r="J29" s="11"/>
      <c r="K29" s="11"/>
      <c r="BB29" s="140"/>
      <c r="BC29" s="140"/>
      <c r="BD29" s="140"/>
      <c r="BE29" s="140"/>
      <c r="BF29" s="140"/>
      <c r="BG29" s="140"/>
    </row>
    <row xmlns:x14ac="http://schemas.microsoft.com/office/spreadsheetml/2009/9/ac" r="30" ht="15.75" customHeight="true" x14ac:dyDescent="0.25">
      <c r="A30" s="376" t="str">
        <f ca="true">IF(ISBLANK('Data Summary'!A32),"",'Data Summary'!A32)</f>
        <v/>
      </c>
      <c r="B30" s="117"/>
      <c r="C30" s="12" t="s">
        <v>23</v>
      </c>
      <c r="D30" s="71"/>
      <c r="E30" s="71"/>
      <c r="F30" s="71"/>
      <c r="G30" s="72"/>
      <c r="H30" s="73"/>
      <c r="I30" s="74"/>
      <c r="J30" s="11"/>
      <c r="K30" s="11"/>
      <c r="BB30" s="140"/>
      <c r="BC30" s="140"/>
      <c r="BD30" s="140"/>
      <c r="BE30" s="140"/>
      <c r="BF30" s="140"/>
      <c r="BG30" s="140"/>
    </row>
    <row xmlns:x14ac="http://schemas.microsoft.com/office/spreadsheetml/2009/9/ac" r="31" s="3" customFormat="true" ht="16.5" thickBot="true" x14ac:dyDescent="0.3">
      <c r="A31" s="376" t="str">
        <f ca="true">IF(ISBLANK('Data Summary'!A33),"",'Data Summary'!A33)</f>
        <v/>
      </c>
      <c r="B31" s="118"/>
      <c r="C31" s="75" t="s">
        <v>20</v>
      </c>
      <c r="D31" s="76">
        <v>313</v>
      </c>
      <c r="E31" s="76">
        <v>80</v>
      </c>
      <c r="F31" s="76">
        <v>215</v>
      </c>
      <c r="G31" s="76"/>
      <c r="H31" s="76"/>
      <c r="I31" s="77"/>
      <c r="J31" s="11"/>
      <c r="K31" s="11"/>
      <c r="L31" s="119"/>
      <c r="V31" s="119"/>
      <c r="AF31" s="119"/>
      <c r="AP31" s="119"/>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6"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6"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6"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6"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6"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6"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6"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6"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6"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6"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6"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6"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6"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6"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6"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6"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6"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6"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6"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6"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6"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6"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6"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6"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6"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6"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6"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6"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6"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6"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6"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6"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6"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6"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6"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6"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6"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6"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6"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6"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6"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6"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6"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6"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6"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6"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6"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6"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6"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6"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6"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6"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6"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6"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6"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6"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6"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6"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6"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6"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6"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6"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6"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6"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6"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6"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6"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6"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6"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6"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6"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6"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6"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6"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6"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6"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6"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6"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6"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6"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6"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6"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6"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6"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6"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6"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6"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6"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6"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6"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6"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6"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6"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6"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6"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6"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6"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6"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6"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6"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6"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6"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6"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6"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6"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6"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6"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6"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6"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6"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6"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6"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6"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6"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6"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6"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6"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6"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6"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6"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6" t="s">
        <v>22</v>
      </c>
      <c r="C1" s="545" t="s">
        <v>232</v>
      </c>
      <c r="D1" s="307" t="s">
        <v>175</v>
      </c>
      <c r="E1" s="307"/>
      <c r="F1" s="307"/>
      <c r="G1" s="307"/>
      <c r="H1" s="307"/>
      <c r="I1" s="325"/>
      <c r="J1" s="308"/>
      <c r="K1" s="309"/>
    </row>
    <row xmlns:x14ac="http://schemas.microsoft.com/office/spreadsheetml/2009/9/ac" r="2" s="310" customFormat="true" ht="30" customHeight="true" x14ac:dyDescent="0.25">
      <c r="A2" s="560" t="s">
        <v>254</v>
      </c>
      <c r="B2" s="313" t="s">
        <v>231</v>
      </c>
      <c r="C2" s="256" t="s">
        <v>177</v>
      </c>
      <c r="D2" s="256" t="s">
        <v>176</v>
      </c>
      <c r="E2" s="314"/>
      <c r="F2" s="314"/>
      <c r="G2" s="314"/>
      <c r="H2" s="314"/>
      <c r="I2" s="315"/>
      <c r="J2" s="311" t="s">
        <v>233</v>
      </c>
      <c r="K2" s="312"/>
    </row>
    <row xmlns:x14ac="http://schemas.microsoft.com/office/spreadsheetml/2009/9/ac" r="3" s="249" customFormat="true" ht="18" customHeight="true" x14ac:dyDescent="0.25">
      <c r="A3" s="560"/>
      <c r="B3" s="356" t="s">
        <v>167</v>
      </c>
      <c r="C3" s="258" t="s">
        <v>56</v>
      </c>
      <c r="D3" s="259" t="s">
        <v>7</v>
      </c>
      <c r="E3" s="260" t="s">
        <v>1</v>
      </c>
      <c r="F3" s="260" t="s">
        <v>2</v>
      </c>
      <c r="G3" s="260" t="s">
        <v>16</v>
      </c>
      <c r="H3" s="260" t="s">
        <v>17</v>
      </c>
      <c r="I3" s="261" t="s">
        <v>18</v>
      </c>
      <c r="J3" s="247"/>
      <c r="K3" s="262"/>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7" t="str">
        <f>IF(ISBLANK('Data Summary'!A6),"",'Data Summary'!A6)</f>
        <v>TJK_2017_SUR</v>
      </c>
      <c r="B4" s="113"/>
      <c r="C4" s="15" t="s">
        <v>3</v>
      </c>
      <c r="D4" s="9">
        <f t="shared" ref="D4:I4" si="0">IF(COUNTA(D14)=0,"",D14)</f>
        <v>1.34</v>
      </c>
      <c r="E4" s="9">
        <f t="shared" si="0"/>
        <v>0</v>
      </c>
      <c r="F4" s="9">
        <f t="shared" si="0"/>
        <v>1.86</v>
      </c>
      <c r="G4" s="9" t="str">
        <f t="shared" si="0"/>
        <v/>
      </c>
      <c r="H4" s="9" t="str">
        <f t="shared" si="0"/>
        <v/>
      </c>
      <c r="I4" s="30" t="str">
        <f t="shared" si="0"/>
        <v/>
      </c>
      <c r="J4" s="24"/>
      <c r="K4" s="17"/>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8" t="str">
        <f ca="true">IF(ISBLANK('Data Summary'!A7),"",'Data Summary'!A7)</f>
        <v/>
      </c>
      <c r="B5" s="113"/>
      <c r="C5" s="15" t="s">
        <v>0</v>
      </c>
      <c r="D5" s="9">
        <f>IF((COUNTA(D15:D26)=0)+(COUNTA(D14)=0),"",100-D14-SUMPRODUCT(C15:C26,D15:D26))</f>
        <v>16.689999999999998</v>
      </c>
      <c r="E5" s="9">
        <f>IF((COUNTA(E15:E26)=0)+(COUNTA(E14)=0),"",100-E14-SUMPRODUCT(C15:C26,E15:E26))</f>
        <v>6.25</v>
      </c>
      <c r="F5" s="9">
        <f>IF((COUNTA(F15:F26)=0)+(COUNTA(F14)=0),"",100-F14-SUMPRODUCT(C15:C26,F15:F26))</f>
        <v>19.939999999999998</v>
      </c>
      <c r="G5" s="9" t="str">
        <f>IF((COUNTA(G15:G26)=0)+(COUNTA(G14)=0),"",100-G14-SUMPRODUCT(C15:C26,G15:G26))</f>
        <v/>
      </c>
      <c r="H5" s="9" t="str">
        <f>IF((COUNTA(H15:H26)=0)+(COUNTA(H14)=0),"",100-H14-SUMPRODUCT(C15:C26,H15:H26))</f>
        <v/>
      </c>
      <c r="I5" s="30" t="str">
        <f>IF((COUNTA(I15:I26)=0)+(COUNTA(I14)=0),"",100-I14-SUMPRODUCT(C15:C26,I15:I26))</f>
        <v/>
      </c>
      <c r="J5" s="24"/>
      <c r="K5" s="17"/>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8" t="str">
        <f ca="true">IF(ISBLANK('Data Summary'!A8),"",'Data Summary'!A8)</f>
        <v/>
      </c>
      <c r="B6" s="113"/>
      <c r="C6" s="15" t="s">
        <v>19</v>
      </c>
      <c r="D6" s="9">
        <f>IF(COUNTA(D15:D26)=0,"",SUMPRODUCT(D15:D26,C15:C26))</f>
        <v>81.97</v>
      </c>
      <c r="E6" s="9">
        <f>IF(COUNTA(E15:E26)=0,"",SUMPRODUCT(E15:E26,C15:C26))</f>
        <v>93.75</v>
      </c>
      <c r="F6" s="9">
        <f>IF(COUNTA(F15:F26)=0,"",SUMPRODUCT(F15:F26,C15:C26))</f>
        <v>78.2</v>
      </c>
      <c r="G6" s="9" t="str">
        <f>IF(COUNTA(G15:G26)=0,"",SUMPRODUCT(G15:G26,C15:C26))</f>
        <v/>
      </c>
      <c r="H6" s="9" t="str">
        <f>IF(COUNTA(H15:H26)=0,"",SUMPRODUCT(H15:H26,C15:C26))</f>
        <v/>
      </c>
      <c r="I6" s="30" t="str">
        <f>IF(COUNTA(I15:I26)=0,"",SUMPRODUCT(I15:I26,C15:C26))</f>
        <v/>
      </c>
      <c r="J6" s="24"/>
      <c r="K6" s="17"/>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8" t="str">
        <f ca="true">IF(ISBLANK('Data Summary'!A9),"",'Data Summary'!A9)</f>
        <v/>
      </c>
      <c r="B7" s="113" t="s">
        <v>200</v>
      </c>
      <c r="C7" s="47" t="s">
        <v>53</v>
      </c>
      <c r="D7" s="19">
        <v>57.7</v>
      </c>
      <c r="E7" s="19">
        <v>63.75</v>
      </c>
      <c r="F7" s="19">
        <v>55.35</v>
      </c>
      <c r="G7" s="19"/>
      <c r="H7" s="19"/>
      <c r="I7" s="78"/>
      <c r="J7" s="24"/>
      <c r="K7" s="17"/>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8" t="str">
        <f ca="true">IF(ISBLANK('Data Summary'!A10),"",'Data Summary'!A10)</f>
        <v/>
      </c>
      <c r="B8" s="113" t="s">
        <v>198</v>
      </c>
      <c r="C8" s="47" t="s">
        <v>58</v>
      </c>
      <c r="D8" s="19">
        <v>89.26</v>
      </c>
      <c r="E8" s="19">
        <v>95</v>
      </c>
      <c r="F8" s="19">
        <v>87.44</v>
      </c>
      <c r="G8" s="19"/>
      <c r="H8" s="19"/>
      <c r="I8" s="78"/>
      <c r="J8" s="24"/>
      <c r="K8" s="17"/>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8" t="str">
        <f ca="true">IF(ISBLANK('Data Summary'!A11),"",'Data Summary'!A11)</f>
        <v/>
      </c>
      <c r="B9" s="113"/>
      <c r="C9" s="47" t="s">
        <v>109</v>
      </c>
      <c r="D9" s="19"/>
      <c r="E9" s="19"/>
      <c r="F9" s="19"/>
      <c r="G9" s="19"/>
      <c r="H9" s="19"/>
      <c r="I9" s="78"/>
      <c r="J9" s="24"/>
      <c r="K9" s="17"/>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8" t="str">
        <f ca="true">IF(ISBLANK('Data Summary'!A12),"",'Data Summary'!A12)</f>
        <v/>
      </c>
      <c r="B10" s="113"/>
      <c r="C10" s="66" t="s">
        <v>21</v>
      </c>
      <c r="D10" s="19"/>
      <c r="E10" s="19"/>
      <c r="F10" s="19"/>
      <c r="G10" s="19"/>
      <c r="H10" s="19"/>
      <c r="I10" s="78"/>
      <c r="J10" s="24"/>
      <c r="K10" s="17"/>
      <c r="L10" s="121"/>
      <c r="V10" s="121"/>
      <c r="AF10" s="121"/>
      <c r="AP10" s="121"/>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8" t="str">
        <f ca="true">IF(ISBLANK('Data Summary'!A13),"",'Data Summary'!A13)</f>
        <v/>
      </c>
      <c r="B11" s="113"/>
      <c r="C11" s="66" t="s">
        <v>29</v>
      </c>
      <c r="D11" s="19"/>
      <c r="E11" s="7"/>
      <c r="F11" s="7"/>
      <c r="G11" s="7"/>
      <c r="H11" s="7"/>
      <c r="I11" s="26"/>
      <c r="J11" s="24"/>
      <c r="K11" s="17"/>
      <c r="L11" s="121"/>
      <c r="V11" s="121"/>
      <c r="AF11" s="121"/>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8" t="str">
        <f ca="true">IF(ISBLANK('Data Summary'!A14),"",'Data Summary'!A14)</f>
        <v/>
      </c>
      <c r="B12" s="113" t="s">
        <v>201</v>
      </c>
      <c r="C12" s="66" t="s">
        <v>169</v>
      </c>
      <c r="D12" s="19">
        <f>(22+2+19+1+1+93+1)/298*100</f>
        <v>46.644295302013425</v>
      </c>
      <c r="E12" s="19">
        <f>(22+1+4+19)/80*100</f>
        <v>57.499999999999993</v>
      </c>
      <c r="F12" s="19">
        <f>(1+15+1+1+73+1)/215*100</f>
        <v>42.790697674418603</v>
      </c>
      <c r="G12" s="19"/>
      <c r="H12" s="19"/>
      <c r="I12" s="78"/>
      <c r="J12" s="24"/>
      <c r="K12" s="17"/>
      <c r="L12" s="122"/>
      <c r="V12" s="122"/>
      <c r="AF12" s="122"/>
      <c r="AP12" s="122"/>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8" customFormat="true" ht="18" customHeight="true" x14ac:dyDescent="0.25">
      <c r="A13" s="378" t="str">
        <f ca="true">IF(ISBLANK('Data Summary'!A15),"",'Data Summary'!A15)</f>
        <v/>
      </c>
      <c r="B13" s="257" t="s">
        <v>57</v>
      </c>
      <c r="C13" s="263" t="s">
        <v>27</v>
      </c>
      <c r="D13" s="264"/>
      <c r="E13" s="264"/>
      <c r="F13" s="264"/>
      <c r="G13" s="265"/>
      <c r="H13" s="265"/>
      <c r="I13" s="266"/>
      <c r="J13" s="247"/>
      <c r="K13" s="262"/>
      <c r="L13" s="267"/>
      <c r="V13" s="267"/>
      <c r="AF13" s="267"/>
      <c r="AP13" s="267"/>
      <c r="AZ13" s="267"/>
      <c r="BA13" s="267"/>
      <c r="BB13" s="269"/>
      <c r="BC13" s="269"/>
      <c r="BD13" s="269"/>
      <c r="BE13" s="269"/>
      <c r="BF13" s="269"/>
      <c r="BG13" s="269"/>
      <c r="BJ13" s="267"/>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78" t="str">
        <f ca="true">IF(ISBLANK('Data Summary'!A16),"",'Data Summary'!A16)</f>
        <v/>
      </c>
      <c r="B14" s="114" t="s">
        <v>30</v>
      </c>
      <c r="C14" s="20">
        <v>0</v>
      </c>
      <c r="D14" s="46">
        <v>1.34</v>
      </c>
      <c r="E14" s="46">
        <v>0</v>
      </c>
      <c r="F14" s="46">
        <v>1.86</v>
      </c>
      <c r="G14" s="7"/>
      <c r="H14" s="7"/>
      <c r="I14" s="26"/>
      <c r="J14" s="11"/>
      <c r="K14" s="16"/>
      <c r="BA14" s="140"/>
      <c r="BB14" s="138"/>
      <c r="BC14" s="138"/>
      <c r="BD14" s="138"/>
      <c r="BE14" s="138"/>
      <c r="BF14" s="138"/>
      <c r="BG14" s="138"/>
    </row>
    <row xmlns:x14ac="http://schemas.microsoft.com/office/spreadsheetml/2009/9/ac" r="15" s="2" customFormat="true" x14ac:dyDescent="0.25">
      <c r="A15" s="378" t="str">
        <f ca="true">IF(ISBLANK('Data Summary'!A17),"",'Data Summary'!A17)</f>
        <v/>
      </c>
      <c r="B15" s="114" t="s">
        <v>105</v>
      </c>
      <c r="C15" s="80">
        <v>0</v>
      </c>
      <c r="D15" s="46"/>
      <c r="E15" s="46"/>
      <c r="F15" s="46"/>
      <c r="G15" s="7"/>
      <c r="H15" s="7"/>
      <c r="I15" s="26"/>
      <c r="J15" s="11"/>
      <c r="K15" s="16"/>
      <c r="L15" s="124"/>
      <c r="V15" s="124"/>
      <c r="AF15" s="124"/>
      <c r="AP15" s="124"/>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8" t="str">
        <f ca="true">IF(ISBLANK('Data Summary'!A18),"",'Data Summary'!A18)</f>
        <v/>
      </c>
      <c r="B16" s="115" t="s">
        <v>186</v>
      </c>
      <c r="C16" s="21">
        <v>1</v>
      </c>
      <c r="D16" s="79">
        <f>12.59+1.02+11.22+0.34</f>
        <v>25.169999999999998</v>
      </c>
      <c r="E16" s="46">
        <f>45+1.25+7.5</f>
        <v>53.75</v>
      </c>
      <c r="F16" s="7">
        <f>0.47+0.95+12.8+0.47</f>
        <v>14.690000000000001</v>
      </c>
      <c r="G16" s="7"/>
      <c r="H16" s="7"/>
      <c r="I16" s="26"/>
      <c r="J16" s="11"/>
      <c r="K16" s="16"/>
      <c r="L16" s="124"/>
      <c r="V16" s="124"/>
      <c r="AF16" s="124"/>
      <c r="AP16" s="124"/>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8" t="str">
        <f ca="true">IF(ISBLANK('Data Summary'!A19),"",'Data Summary'!A19)</f>
        <v/>
      </c>
      <c r="B17" s="115" t="s">
        <v>197</v>
      </c>
      <c r="C17" s="22">
        <v>1</v>
      </c>
      <c r="D17" s="46">
        <v>0.68</v>
      </c>
      <c r="E17" s="7">
        <v>0</v>
      </c>
      <c r="F17" s="7">
        <v>0.95</v>
      </c>
      <c r="G17" s="7"/>
      <c r="H17" s="7"/>
      <c r="I17" s="26"/>
      <c r="J17" s="11"/>
      <c r="K17" s="16"/>
      <c r="L17" s="124"/>
      <c r="V17" s="124"/>
      <c r="AF17" s="124"/>
      <c r="AP17" s="124"/>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8" t="str">
        <f ca="true">IF(ISBLANK('Data Summary'!A20),"",'Data Summary'!A20)</f>
        <v/>
      </c>
      <c r="B18" s="115" t="s">
        <v>187</v>
      </c>
      <c r="C18" s="22">
        <v>1</v>
      </c>
      <c r="D18" s="7">
        <v>54.76</v>
      </c>
      <c r="E18" s="7">
        <v>40</v>
      </c>
      <c r="F18" s="7">
        <v>60.66</v>
      </c>
      <c r="G18" s="7"/>
      <c r="H18" s="7"/>
      <c r="I18" s="26"/>
      <c r="J18" s="11"/>
      <c r="K18" s="16"/>
      <c r="L18" s="124"/>
      <c r="V18" s="124"/>
      <c r="AF18" s="124"/>
      <c r="AP18" s="124"/>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8" t="str">
        <f ca="true">IF(ISBLANK('Data Summary'!A21),"",'Data Summary'!A21)</f>
        <v/>
      </c>
      <c r="B19" s="115" t="s">
        <v>196</v>
      </c>
      <c r="C19" s="22">
        <v>0</v>
      </c>
      <c r="D19" s="7">
        <v>17.010000000000002</v>
      </c>
      <c r="E19" s="7">
        <v>6.25</v>
      </c>
      <c r="F19" s="68">
        <v>20.38</v>
      </c>
      <c r="G19" s="7"/>
      <c r="H19" s="7"/>
      <c r="I19" s="26"/>
      <c r="J19" s="11"/>
      <c r="K19" s="16"/>
      <c r="L19" s="124"/>
      <c r="V19" s="124"/>
      <c r="AF19" s="124"/>
      <c r="AP19" s="124"/>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8" t="str">
        <f ca="true">IF(ISBLANK('Data Summary'!A22),"",'Data Summary'!A22)</f>
        <v/>
      </c>
      <c r="B20" s="115" t="s">
        <v>188</v>
      </c>
      <c r="C20" s="22">
        <v>1</v>
      </c>
      <c r="D20" s="7">
        <v>1.36</v>
      </c>
      <c r="E20" s="68">
        <v>0</v>
      </c>
      <c r="F20" s="68">
        <v>1.9</v>
      </c>
      <c r="G20" s="7"/>
      <c r="H20" s="7"/>
      <c r="I20" s="26"/>
      <c r="J20" s="11"/>
      <c r="K20" s="16"/>
      <c r="L20" s="124"/>
      <c r="V20" s="124"/>
      <c r="AF20" s="124"/>
      <c r="AP20" s="124"/>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8" t="str">
        <f ca="true">IF(ISBLANK('Data Summary'!A23),"",'Data Summary'!A23)</f>
        <v/>
      </c>
      <c r="B21" s="115" t="s">
        <v>189</v>
      </c>
      <c r="C21" s="21">
        <v>0</v>
      </c>
      <c r="D21" s="68">
        <v>1.02</v>
      </c>
      <c r="E21" s="68">
        <v>0</v>
      </c>
      <c r="F21" s="68">
        <v>1.42</v>
      </c>
      <c r="G21" s="68"/>
      <c r="H21" s="68"/>
      <c r="I21" s="69"/>
      <c r="J21" s="11"/>
      <c r="K21" s="16"/>
      <c r="L21" s="124"/>
      <c r="V21" s="124"/>
      <c r="AF21" s="124"/>
      <c r="AP21" s="124"/>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8" t="str">
        <f ca="true">IF(ISBLANK('Data Summary'!A24),"",'Data Summary'!A24)</f>
        <v/>
      </c>
      <c r="B22" s="115"/>
      <c r="C22" s="21"/>
      <c r="D22" s="68"/>
      <c r="E22" s="68"/>
      <c r="F22" s="68"/>
      <c r="G22" s="68"/>
      <c r="H22" s="68"/>
      <c r="I22" s="69"/>
      <c r="J22" s="11"/>
      <c r="K22" s="16"/>
      <c r="L22" s="124"/>
      <c r="V22" s="124"/>
      <c r="AF22" s="124"/>
      <c r="AP22" s="124"/>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8" t="str">
        <f ca="true">IF(ISBLANK('Data Summary'!A25),"",'Data Summary'!A25)</f>
        <v/>
      </c>
      <c r="B23" s="115"/>
      <c r="C23" s="21"/>
      <c r="D23" s="68"/>
      <c r="E23" s="68"/>
      <c r="F23" s="68"/>
      <c r="G23" s="68"/>
      <c r="H23" s="68"/>
      <c r="I23" s="69"/>
      <c r="J23" s="11"/>
      <c r="K23" s="16"/>
      <c r="L23" s="124"/>
      <c r="V23" s="124"/>
      <c r="AF23" s="124"/>
      <c r="AP23" s="124"/>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8" t="str">
        <f ca="true">IF(ISBLANK('Data Summary'!A26),"",'Data Summary'!A26)</f>
        <v/>
      </c>
      <c r="B24" s="115"/>
      <c r="C24" s="21"/>
      <c r="D24" s="68"/>
      <c r="E24" s="68"/>
      <c r="F24" s="68"/>
      <c r="G24" s="68"/>
      <c r="H24" s="68"/>
      <c r="I24" s="69"/>
      <c r="J24" s="11"/>
      <c r="K24" s="16"/>
      <c r="L24" s="124"/>
      <c r="V24" s="124"/>
      <c r="AF24" s="124"/>
      <c r="AP24" s="124"/>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8" t="str">
        <f ca="true">IF(ISBLANK('Data Summary'!A27),"",'Data Summary'!A27)</f>
        <v/>
      </c>
      <c r="B25" s="115"/>
      <c r="C25" s="21"/>
      <c r="D25" s="68"/>
      <c r="E25" s="68"/>
      <c r="F25" s="68"/>
      <c r="G25" s="68"/>
      <c r="H25" s="68"/>
      <c r="I25" s="69"/>
      <c r="J25" s="11"/>
      <c r="K25" s="16"/>
      <c r="L25" s="124"/>
      <c r="V25" s="124"/>
      <c r="AF25" s="124"/>
      <c r="AP25" s="124"/>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78" t="str">
        <f ca="true">IF(ISBLANK('Data Summary'!A28),"",'Data Summary'!A28)</f>
        <v/>
      </c>
      <c r="B26" s="115"/>
      <c r="C26" s="23"/>
      <c r="D26" s="6"/>
      <c r="E26" s="6"/>
      <c r="F26" s="6"/>
      <c r="G26" s="6"/>
      <c r="H26" s="6"/>
      <c r="I26" s="27"/>
      <c r="J26" s="11"/>
      <c r="K26" s="16"/>
      <c r="L26" s="124"/>
      <c r="V26" s="124"/>
      <c r="AF26" s="124"/>
      <c r="AP26" s="124"/>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8" t="str">
        <f ca="true">IF(ISBLANK('Data Summary'!A29),"",'Data Summary'!A29)</f>
        <v/>
      </c>
      <c r="B27" s="116" t="s">
        <v>12</v>
      </c>
      <c r="C27" s="557" t="s">
        <v>199</v>
      </c>
      <c r="D27" s="557"/>
      <c r="E27" s="557"/>
      <c r="F27" s="557"/>
      <c r="G27" s="557"/>
      <c r="H27" s="557"/>
      <c r="I27" s="558"/>
      <c r="J27" s="11"/>
      <c r="K27" s="16"/>
      <c r="L27" s="124"/>
      <c r="V27" s="124"/>
      <c r="AF27" s="124"/>
      <c r="AP27" s="124"/>
      <c r="AZ27" s="124"/>
      <c r="BA27" s="559"/>
      <c r="BB27" s="559"/>
      <c r="BC27" s="559"/>
      <c r="BD27" s="559"/>
      <c r="BE27" s="559"/>
      <c r="BF27" s="559"/>
      <c r="BG27" s="559"/>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8" t="str">
        <f ca="true">IF(ISBLANK('Data Summary'!A30),"",'Data Summary'!A30)</f>
        <v/>
      </c>
      <c r="B28" s="116"/>
      <c r="C28" s="65" t="s">
        <v>120</v>
      </c>
      <c r="D28" s="54" t="s">
        <v>158</v>
      </c>
      <c r="E28" s="54" t="s">
        <v>158</v>
      </c>
      <c r="F28" s="54" t="s">
        <v>158</v>
      </c>
      <c r="G28" s="54"/>
      <c r="H28" s="54"/>
      <c r="I28" s="99"/>
      <c r="J28" s="11"/>
      <c r="K28" s="16"/>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8" t="str">
        <f ca="true">IF(ISBLANK('Data Summary'!A31),"",'Data Summary'!A31)</f>
        <v/>
      </c>
      <c r="B29" s="116"/>
      <c r="C29" s="65" t="s">
        <v>102</v>
      </c>
      <c r="D29" s="54" t="s">
        <v>158</v>
      </c>
      <c r="E29" s="54" t="s">
        <v>158</v>
      </c>
      <c r="F29" s="54" t="s">
        <v>158</v>
      </c>
      <c r="G29" s="53"/>
      <c r="H29" s="53"/>
      <c r="I29" s="98"/>
      <c r="J29" s="11"/>
      <c r="K29" s="16"/>
      <c r="L29" s="124"/>
      <c r="V29" s="124"/>
      <c r="AF29" s="124"/>
      <c r="AP29" s="124"/>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8" t="str">
        <f ca="true">IF(ISBLANK('Data Summary'!A32),"",'Data Summary'!A32)</f>
        <v/>
      </c>
      <c r="B30" s="116"/>
      <c r="C30" s="65" t="s">
        <v>127</v>
      </c>
      <c r="D30" s="54"/>
      <c r="E30" s="54"/>
      <c r="F30" s="54"/>
      <c r="G30" s="53"/>
      <c r="H30" s="53"/>
      <c r="I30" s="98"/>
      <c r="J30" s="11"/>
      <c r="K30" s="16"/>
      <c r="L30" s="124"/>
      <c r="V30" s="124"/>
      <c r="AF30" s="124"/>
      <c r="AP30" s="124"/>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8" t="str">
        <f ca="true">IF(ISBLANK('Data Summary'!A33),"",'Data Summary'!A33)</f>
        <v/>
      </c>
      <c r="B31" s="116"/>
      <c r="C31" s="65" t="s">
        <v>128</v>
      </c>
      <c r="D31" s="54"/>
      <c r="E31" s="54"/>
      <c r="F31" s="54"/>
      <c r="G31" s="53"/>
      <c r="H31" s="53"/>
      <c r="I31" s="98"/>
      <c r="J31" s="11"/>
      <c r="K31" s="16"/>
      <c r="BB31" s="140"/>
      <c r="BC31" s="140"/>
      <c r="BD31" s="140"/>
      <c r="BE31" s="140"/>
      <c r="BF31" s="140"/>
      <c r="BG31" s="140"/>
    </row>
    <row xmlns:x14ac="http://schemas.microsoft.com/office/spreadsheetml/2009/9/ac" r="32" ht="16.5" customHeight="true" x14ac:dyDescent="0.25">
      <c r="A32" s="378" t="str">
        <f ca="true">IF(ISBLANK('Data Summary'!A34),"",'Data Summary'!A34)</f>
        <v/>
      </c>
      <c r="B32" s="116"/>
      <c r="C32" s="65" t="s">
        <v>103</v>
      </c>
      <c r="D32" s="54" t="s">
        <v>158</v>
      </c>
      <c r="E32" s="54" t="s">
        <v>158</v>
      </c>
      <c r="F32" s="54" t="s">
        <v>158</v>
      </c>
      <c r="G32" s="53"/>
      <c r="H32" s="53"/>
      <c r="I32" s="98"/>
      <c r="J32" s="11"/>
      <c r="K32" s="16"/>
      <c r="BB32" s="140"/>
      <c r="BC32" s="140"/>
      <c r="BD32" s="140"/>
      <c r="BE32" s="140"/>
      <c r="BF32" s="140"/>
      <c r="BG32" s="140"/>
    </row>
    <row xmlns:x14ac="http://schemas.microsoft.com/office/spreadsheetml/2009/9/ac" r="33" ht="16.5" customHeight="true" x14ac:dyDescent="0.25">
      <c r="A33" s="378" t="str">
        <f ca="true">IF(ISBLANK('Data Summary'!A35),"",'Data Summary'!A35)</f>
        <v/>
      </c>
      <c r="B33" s="117"/>
      <c r="C33" s="12" t="s">
        <v>23</v>
      </c>
      <c r="D33" s="71"/>
      <c r="E33" s="10"/>
      <c r="F33" s="10"/>
      <c r="G33" s="72"/>
      <c r="H33" s="73"/>
      <c r="I33" s="74"/>
      <c r="J33" s="11"/>
      <c r="K33" s="16"/>
      <c r="BB33" s="140"/>
      <c r="BC33" s="140"/>
      <c r="BD33" s="140"/>
      <c r="BE33" s="140"/>
      <c r="BF33" s="140"/>
      <c r="BG33" s="140"/>
    </row>
    <row xmlns:x14ac="http://schemas.microsoft.com/office/spreadsheetml/2009/9/ac" r="34" s="3" customFormat="true" ht="16.5" customHeight="true" thickBot="true" x14ac:dyDescent="0.3">
      <c r="A34" s="378" t="str">
        <f ca="true">IF(ISBLANK('Data Summary'!A36),"",'Data Summary'!A36)</f>
        <v/>
      </c>
      <c r="B34" s="118"/>
      <c r="C34" s="28" t="s">
        <v>20</v>
      </c>
      <c r="D34" s="76">
        <v>313</v>
      </c>
      <c r="E34" s="76">
        <v>80</v>
      </c>
      <c r="F34" s="76">
        <v>215</v>
      </c>
      <c r="G34" s="76"/>
      <c r="H34" s="76"/>
      <c r="I34" s="81"/>
      <c r="J34" s="25"/>
      <c r="K34" s="18"/>
      <c r="L34" s="119"/>
      <c r="V34" s="119"/>
      <c r="AF34" s="119"/>
      <c r="AP34" s="119"/>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8"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8"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8"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8"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8"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8"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8"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8"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8"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8"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8"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8"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8"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8"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8"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8"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8"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8"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8"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8"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8"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8"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8"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8"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8"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8"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8"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8"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8"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8"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8"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8"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8"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8"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8"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8"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8"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8"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8"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8"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8"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8"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8"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8"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8"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8"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8"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8"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8"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8"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8"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8"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8"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8"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8"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8"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8"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8"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8"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8"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8"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8"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8"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8"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8"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8"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8"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8"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8"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8"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8"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8"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8"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8"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8"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8"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8"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8"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8"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8"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8"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8"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8"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8"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8"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8"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8"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8"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8"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8"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8"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8"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8"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8"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8"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8"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8"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8"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8"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8"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8"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8"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8"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8"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8"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8"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8"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8"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8"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8"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8"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8"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8"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8"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8"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8"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8"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4"/>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4"/>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4"/>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2024-04-24T06:21:00Z</dcterms:modified>
</cp:coreProperties>
</file>