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32A73A93-7D94-4705-A655-A0904FCA6B42}"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<sst xmlns="http://schemas.openxmlformats.org/spreadsheetml/2006/main" xmlns:r="http://schemas.openxmlformats.org/officeDocument/2006/relationships" xmlns:xdr="http://schemas.openxmlformats.org/drawingml/2006/spreadsheetDrawing" count="1556" uniqueCount="255">
  <si>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</si>
  <si>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</si>
  <si>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</si>
  <si>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</si>
  <si>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</si>
  <si>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</si>
  <si>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</si>
  <si>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</si>
  <si>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</si>
  <si>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</si>
  <si>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</si>
  <si>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</si>
  <si>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</si>
  <si>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</si>
  <si>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</si>
  <si>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</si>
  <si>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</si>
  <si>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</si>
  <si>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</si>
  <si>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</si>
  <si>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</si>
  <si>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</si>
  <si>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Number of schools total</t>
  </si>
  <si>
    <t>No water source</t>
  </si>
  <si>
    <t>Facility</t>
  </si>
  <si>
    <t>Facility with no water or soap</t>
  </si>
  <si>
    <t>Proportion improved</t>
  </si>
  <si>
    <t>Water in Schools</t>
  </si>
  <si>
    <t>Improved &amp; single-sex</t>
  </si>
  <si>
    <t>No facilities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</si>
  <si>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</si>
  <si>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</si>
  <si>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</si>
  <si>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</si>
  <si>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</si>
  <si>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</si>
  <si>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</si>
  <si>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</si>
  <si>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</si>
  <si>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</si>
  <si>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</si>
  <si>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</si>
  <si>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</si>
  <si>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</si>
  <si>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</si>
  <si>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</si>
  <si>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</si>
  <si>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</si>
  <si>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</si>
  <si>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</si>
  <si>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</si>
  <si>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</si>
  <si>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</si>
  <si>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</si>
  <si>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</si>
  <si>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</si>
  <si>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</si>
  <si>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</si>
  <si>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</si>
  <si>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</si>
  <si>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</si>
  <si>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</si>
  <si>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</si>
  <si>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</si>
  <si>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</si>
  <si>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</si>
  <si>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</si>
  <si>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</si>
  <si>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</si>
  <si>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</si>
  <si>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</si>
  <si>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</si>
  <si>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</si>
  <si>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</si>
  <si>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</si>
  <si>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</si>
  <si>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</si>
  <si>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</si>
  <si>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</si>
  <si>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</si>
  <si>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</si>
  <si>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</si>
  <si>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</si>
  <si>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</si>
  <si>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</si>
  <si>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</si>
  <si>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</si>
  <si>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</si>
  <si>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</si>
  <si>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</si>
  <si>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</si>
  <si>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</si>
  <si>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</si>
  <si>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</si>
  <si>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</si>
  <si>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</si>
  <si>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</si>
  <si>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</si>
  <si>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</si>
  <si>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</si>
  <si>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</si>
  <si>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</si>
  <si>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</si>
  <si>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</si>
  <si>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</si>
  <si>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</si>
  <si>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</si>
  <si>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</si>
  <si>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</si>
  <si>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</si>
  <si>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</si>
  <si>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</si>
  <si>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</si>
  <si>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</si>
  <si>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</si>
  <si>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</si>
  <si>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</si>
  <si>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</si>
  <si>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</si>
  <si>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</si>
  <si>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</si>
  <si>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</si>
  <si>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</si>
  <si>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</si>
  <si>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</si>
  <si>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</si>
  <si>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</si>
  <si>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</si>
  <si>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</si>
  <si>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</si>
  <si>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</si>
  <si>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</si>
  <si>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</si>
  <si>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</si>
  <si>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</si>
  <si>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</si>
  <si>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</si>
  <si>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</si>
  <si>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</si>
  <si>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</si>
  <si>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</si>
  <si>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</si>
  <si>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</si>
  <si>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</si>
  <si>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</si>
  <si>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</si>
  <si>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</si>
  <si>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</si>
  <si>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</si>
  <si>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</si>
  <si>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</si>
  <si>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</si>
  <si>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</si>
  <si>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</si>
  <si>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</si>
  <si>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</si>
  <si>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</si>
  <si>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</si>
  <si>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</si>
  <si>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</si>
  <si>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</si>
  <si>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</si>
  <si>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</si>
  <si>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</si>
  <si>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</si>
  <si>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</si>
  <si>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</si>
  <si>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</si>
  <si>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</si>
  <si>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</si>
  <si>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</si>
  <si>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</si>
  <si>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</si>
  <si>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</si>
  <si>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</si>
  <si>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</si>
  <si>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</si>
  <si>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</si>
  <si>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</si>
  <si>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</si>
  <si>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</si>
  <si>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</si>
  <si>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</si>
  <si>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</si>
  <si>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</si>
  <si>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</si>
  <si>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</si>
  <si>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</si>
  <si>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</si>
  <si>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</si>
  <si>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</si>
  <si>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</si>
  <si>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</si>
  <si>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</si>
  <si>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</si>
  <si>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</si>
  <si>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</si>
  <si>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</si>
  <si>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</si>
  <si>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</si>
  <si>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</si>
  <si>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</si>
  <si>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</si>
  <si>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</si>
  <si>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</si>
  <si>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</si>
  <si>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</si>
  <si>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</si>
  <si>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</si>
  <si>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</si>
  <si>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</si>
  <si>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</si>
  <si>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</si>
  <si>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</si>
  <si>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</si>
  <si>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</si>
  <si>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</si>
  <si>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</si>
  <si>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</si>
  <si>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</si>
  <si>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</si>
  <si>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</si>
  <si>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</si>
  <si>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</si>
  <si>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</si>
  <si>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</si>
  <si>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</si>
  <si>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THA_2019_UIS</t>
  </si>
  <si>
    <t>Thailand</t>
  </si>
  <si>
    <t>THA_2020_UIS</t>
  </si>
  <si>
    <t>Sanitation in Schools</t>
  </si>
  <si>
    <t>Hygiene in Schools</t>
  </si>
  <si>
    <t>The secondary school estimate is based on coverage in lower and upper secondary schools and the school age population for each level. The national estimate is based on coverage in primary and secondary schools.</t>
  </si>
  <si>
    <t>No data available</t>
  </si>
  <si>
    <t xml:space="preserve">The secondary school estimate is based on coverage in lower and upper secondary schools and the school age population for each level. The national estimate is based on coverage in primary and secondary schools.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</si>
  <si>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</si>
  <si>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</si>
  <si>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</si>
  <si>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</si>
  <si>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</si>
  <si>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</si>
  <si>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THA_2021_UIS</t>
  </si>
  <si>
    <t>THA_2022_UIS</t>
  </si>
  <si>
    <t>THA_2023_UIS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</si>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</sst>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2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xf>
    <xf numFmtId="164" fontId="122" fillId="73" borderId="117" xfId="0" applyNumberFormat="true" applyFont="true" applyFill="true" applyBorder="true" applyAlignment="true" applyProtection="true">
      <alignment horizontal="center"/>
    </xf>
    <xf numFmtId="0" fontId="123" fillId="74" borderId="118" xfId="0" applyNumberFormat="true" applyFont="true" applyFill="true" applyBorder="true" applyAlignment="true" applyProtection="true">
      <alignment horizontal="center"/>
    </xf>
    <xf numFmtId="0" fontId="124" fillId="75" borderId="119" xfId="0" applyNumberFormat="true" applyFont="true" applyFill="true" applyBorder="true" applyAlignment="true" applyProtection="true">
      <alignment horizontal="center"/>
    </xf>
    <xf numFmtId="0" fontId="125" fillId="76" borderId="120" xfId="0" applyNumberFormat="true" applyFont="true" applyFill="true" applyBorder="true" applyAlignment="true" applyProtection="true">
      <alignment horizont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xf>
    <xf numFmtId="164" fontId="128" fillId="79" borderId="123" xfId="0" applyNumberFormat="true" applyFont="true" applyFill="true" applyBorder="true" applyAlignment="true" applyProtection="true">
      <alignment horizontal="center"/>
    </xf>
    <xf numFmtId="0" fontId="129" fillId="80" borderId="124" xfId="0" applyNumberFormat="true" applyFont="true" applyFill="true" applyBorder="true" applyAlignment="true" applyProtection="true">
      <alignment horizontal="center"/>
    </xf>
    <xf numFmtId="0" fontId="130" fillId="81" borderId="125" xfId="0" applyNumberFormat="true" applyFont="true" applyFill="true" applyBorder="true" applyAlignment="true" applyProtection="true">
      <alignment horizontal="center"/>
    </xf>
    <xf numFmtId="0" fontId="131" fillId="82" borderId="126" xfId="0" applyNumberFormat="true" applyFont="true" applyFill="true" applyBorder="true" applyAlignment="true" applyProtection="true">
      <alignment horizontal="center"/>
    </xf>
    <xf numFmtId="0" fontId="132" fillId="83" borderId="127" xfId="0" applyNumberFormat="true" applyFont="true" applyFill="true" applyBorder="true" applyAlignment="true" applyProtection="true">
      <alignment horizontal="center"/>
    </xf>
    <xf numFmtId="164" fontId="133" fillId="84" borderId="128" xfId="0" applyNumberFormat="true" applyFont="true" applyFill="true" applyBorder="true" applyAlignment="true" applyProtection="true">
      <alignment horizontal="center"/>
    </xf>
    <xf numFmtId="0" fontId="134" fillId="85" borderId="129" xfId="0" applyNumberFormat="true" applyFont="true" applyFill="true" applyBorder="true" applyAlignment="true" applyProtection="true">
      <alignment horizontal="center"/>
    </xf>
    <xf numFmtId="0" fontId="135" fillId="86" borderId="130" xfId="0" applyNumberFormat="true" applyFont="true" applyFill="true" applyBorder="true" applyAlignment="true" applyProtection="true">
      <alignment horizontal="center"/>
    </xf>
    <xf numFmtId="0" fontId="136" fillId="87" borderId="131" xfId="0" applyNumberFormat="true" applyFont="true" applyFill="true" applyBorder="true" applyAlignment="true" applyProtection="true">
      <alignment horizontal="center"/>
    </xf>
    <xf numFmtId="0" fontId="137" fillId="88" borderId="132" xfId="0" applyNumberFormat="true" applyFont="true" applyFill="true" applyBorder="true" applyAlignment="true" applyProtection="true">
      <alignment horizontal="center"/>
    </xf>
    <xf numFmtId="164" fontId="138" fillId="89" borderId="133" xfId="0" applyNumberFormat="true" applyFont="true" applyFill="true" applyBorder="true" applyAlignment="true" applyProtection="true">
      <alignment horizontal="center"/>
    </xf>
    <xf numFmtId="0" fontId="139" fillId="90" borderId="134" xfId="0" applyNumberFormat="true" applyFont="true" applyFill="true" applyBorder="true" applyAlignment="true" applyProtection="true">
      <alignment horizontal="center"/>
    </xf>
    <xf numFmtId="0" fontId="140" fillId="91" borderId="135" xfId="0" applyNumberFormat="true" applyFont="true" applyFill="true" applyBorder="true" applyAlignment="true" applyProtection="true">
      <alignment horizontal="center"/>
    </xf>
    <xf numFmtId="0" fontId="141" fillId="92" borderId="136" xfId="0" applyNumberFormat="true" applyFont="true" applyFill="true" applyBorder="true" applyAlignment="true" applyProtection="true">
      <alignment horizontal="center"/>
    </xf>
    <xf numFmtId="0" fontId="142" fillId="93" borderId="137" xfId="0" applyNumberFormat="true" applyFont="true" applyFill="true" applyBorder="true" applyAlignment="true" applyProtection="true">
      <alignment horizontal="center"/>
    </xf>
    <xf numFmtId="164" fontId="143" fillId="94" borderId="138" xfId="0" applyNumberFormat="true" applyFont="true" applyFill="true" applyBorder="true" applyAlignment="true" applyProtection="true">
      <alignment horizontal="center"/>
    </xf>
    <xf numFmtId="0" fontId="144" fillId="95" borderId="139" xfId="0" applyNumberFormat="true" applyFont="true" applyFill="true" applyBorder="true" applyAlignment="true" applyProtection="true">
      <alignment horizontal="center"/>
    </xf>
    <xf numFmtId="0" fontId="145" fillId="96" borderId="140" xfId="0" applyNumberFormat="true" applyFont="true" applyFill="true" applyBorder="true" applyAlignment="true" applyProtection="true">
      <alignment horizontal="center"/>
    </xf>
    <xf numFmtId="0" fontId="146" fillId="97" borderId="141" xfId="0" applyNumberFormat="true" applyFont="true" applyFill="true" applyBorder="true" applyAlignment="true" applyProtection="true">
      <alignment horizontal="center"/>
    </xf>
    <xf numFmtId="0" fontId="147" fillId="98" borderId="142" xfId="0" applyNumberFormat="true" applyFont="true" applyFill="true" applyBorder="true" applyAlignment="true" applyProtection="true">
      <alignment horizontal="center"/>
    </xf>
    <xf numFmtId="164" fontId="148" fillId="99" borderId="143" xfId="0" applyNumberFormat="true" applyFont="true" applyFill="true" applyBorder="true" applyAlignment="true" applyProtection="true">
      <alignment horizontal="center"/>
    </xf>
    <xf numFmtId="0" fontId="149" fillId="100" borderId="144" xfId="0" applyNumberFormat="true" applyFont="true" applyFill="true" applyBorder="true" applyAlignment="true" applyProtection="true">
      <alignment horizontal="center"/>
    </xf>
    <xf numFmtId="0" fontId="150" fillId="101" borderId="145" xfId="0" applyNumberFormat="true" applyFont="true" applyFill="true" applyBorder="true" applyAlignment="true" applyProtection="true">
      <alignment horizontal="center"/>
    </xf>
    <xf numFmtId="0" fontId="151" fillId="102" borderId="146" xfId="0" applyNumberFormat="true" applyFont="true" applyFill="true" applyBorder="true" applyAlignment="true" applyProtection="true">
      <alignment horizontal="center"/>
    </xf>
    <xf numFmtId="0" fontId="152" fillId="103" borderId="147" xfId="0" applyNumberFormat="true" applyFont="true" applyFill="true" applyBorder="true" applyAlignment="true" applyProtection="true">
      <alignment horizontal="center"/>
    </xf>
    <xf numFmtId="164" fontId="153" fillId="104" borderId="148" xfId="0" applyNumberFormat="true" applyFont="true" applyFill="true" applyBorder="true" applyAlignment="true" applyProtection="true">
      <alignment horizontal="center"/>
    </xf>
    <xf numFmtId="0" fontId="154" fillId="105" borderId="149" xfId="0" applyNumberFormat="true" applyFont="true" applyFill="true" applyBorder="true" applyAlignment="true" applyProtection="true">
      <alignment horizontal="center"/>
    </xf>
    <xf numFmtId="0" fontId="155" fillId="106" borderId="150" xfId="0" applyNumberFormat="true" applyFont="true" applyFill="true" applyBorder="true" applyAlignment="true" applyProtection="true">
      <alignment horizontal="center"/>
    </xf>
    <xf numFmtId="0" fontId="156" fillId="107" borderId="151" xfId="0" applyNumberFormat="true" applyFont="true" applyFill="true" applyBorder="true" applyAlignment="true" applyProtection="true">
      <alignment horizontal="center"/>
    </xf>
    <xf numFmtId="0" fontId="157" fillId="108" borderId="152" xfId="0" applyNumberFormat="true" applyFont="true" applyFill="true" applyBorder="true" applyAlignment="true" applyProtection="true">
      <alignment horizontal="center"/>
    </xf>
    <xf numFmtId="164" fontId="158" fillId="109" borderId="153" xfId="0" applyNumberFormat="true" applyFont="true" applyFill="true" applyBorder="true" applyAlignment="true" applyProtection="true">
      <alignment horizontal="center"/>
    </xf>
    <xf numFmtId="0" fontId="159" fillId="110" borderId="154" xfId="0" applyNumberFormat="true" applyFont="true" applyFill="true" applyBorder="true" applyAlignment="true" applyProtection="true">
      <alignment horizontal="center"/>
    </xf>
    <xf numFmtId="0" fontId="160" fillId="111" borderId="155" xfId="0" applyNumberFormat="true" applyFont="true" applyFill="true" applyBorder="true" applyAlignment="true" applyProtection="true">
      <alignment horizontal="center"/>
    </xf>
    <xf numFmtId="0" fontId="161" fillId="112" borderId="156" xfId="0" applyNumberFormat="true" applyFont="true" applyFill="true" applyBorder="true" applyAlignment="true" applyProtection="true">
      <alignment horizontal="center"/>
    </xf>
    <xf numFmtId="0" fontId="162" fillId="113" borderId="157" xfId="0" applyNumberFormat="true" applyFont="true" applyFill="true" applyBorder="true" applyAlignment="true" applyProtection="true">
      <alignment horizontal="center"/>
    </xf>
    <xf numFmtId="164" fontId="163" fillId="114" borderId="158" xfId="0" applyNumberFormat="true" applyFont="true" applyFill="true" applyBorder="true" applyAlignment="true" applyProtection="true">
      <alignment horizontal="center"/>
    </xf>
    <xf numFmtId="0" fontId="164" fillId="115" borderId="159" xfId="0" applyNumberFormat="true" applyFont="true" applyFill="true" applyBorder="true" applyAlignment="true" applyProtection="true">
      <alignment horizontal="center"/>
    </xf>
    <xf numFmtId="0" fontId="165" fillId="116" borderId="160" xfId="0" applyNumberFormat="true" applyFont="true" applyFill="true" applyBorder="true" applyAlignment="true" applyProtection="true">
      <alignment horizontal="center"/>
    </xf>
    <xf numFmtId="0" fontId="166" fillId="117" borderId="161" xfId="0" applyNumberFormat="true" applyFont="true" applyFill="true" applyBorder="true" applyAlignment="true" applyProtection="true">
      <alignment horizontal="center"/>
    </xf>
    <xf numFmtId="0" fontId="167" fillId="118" borderId="162" xfId="0" applyNumberFormat="true" applyFont="true" applyFill="true" applyBorder="true" applyAlignment="true" applyProtection="true">
      <alignment horizontal="center"/>
    </xf>
    <xf numFmtId="164" fontId="168" fillId="119" borderId="163" xfId="0" applyNumberFormat="true" applyFont="true" applyFill="true" applyBorder="true" applyAlignment="true" applyProtection="true">
      <alignment horizontal="center"/>
    </xf>
    <xf numFmtId="0" fontId="169" fillId="120" borderId="164" xfId="0" applyNumberFormat="true" applyFont="true" applyFill="true" applyBorder="true" applyAlignment="true" applyProtection="true">
      <alignment horizontal="center"/>
    </xf>
    <xf numFmtId="0" fontId="170" fillId="121" borderId="165" xfId="0" applyNumberFormat="true" applyFont="true" applyFill="true" applyBorder="true" applyAlignment="true" applyProtection="true">
      <alignment horizontal="center"/>
    </xf>
    <xf numFmtId="0" fontId="171" fillId="122" borderId="166" xfId="0" applyNumberFormat="true" applyFont="true" applyFill="true" applyBorder="true" applyAlignment="true" applyProtection="true">
      <alignment horizontal="center"/>
    </xf>
    <xf numFmtId="0" fontId="172" fillId="123" borderId="167" xfId="0" applyNumberFormat="true" applyFont="true" applyFill="true" applyBorder="true" applyAlignment="true" applyProtection="true">
      <alignment horizontal="center"/>
    </xf>
    <xf numFmtId="164" fontId="173" fillId="124" borderId="168" xfId="0" applyNumberFormat="true" applyFont="true" applyFill="true" applyBorder="true" applyAlignment="true" applyProtection="true">
      <alignment horizontal="center"/>
    </xf>
    <xf numFmtId="0" fontId="174" fillId="125" borderId="169" xfId="0" applyNumberFormat="true" applyFont="true" applyFill="true" applyBorder="true" applyAlignment="true" applyProtection="true">
      <alignment horizontal="center"/>
    </xf>
    <xf numFmtId="0" fontId="175" fillId="126" borderId="170" xfId="0" applyNumberFormat="true" applyFont="true" applyFill="true" applyBorder="true" applyAlignment="true" applyProtection="true">
      <alignment horizontal="center"/>
    </xf>
    <xf numFmtId="0" fontId="176" fillId="127" borderId="171" xfId="0" applyNumberFormat="true" applyFont="true" applyFill="true" applyBorder="true" applyAlignment="true" applyProtection="true">
      <alignment horizontal="center"/>
    </xf>
    <xf numFmtId="0" fontId="177" fillId="128" borderId="172" xfId="0" applyNumberFormat="true" applyFont="true" applyFill="true" applyBorder="true" applyAlignment="true" applyProtection="true">
      <alignment horizontal="center"/>
    </xf>
    <xf numFmtId="164" fontId="178" fillId="129" borderId="173" xfId="0" applyNumberFormat="true" applyFont="true" applyFill="true" applyBorder="true" applyAlignment="true" applyProtection="true">
      <alignment horizontal="center"/>
    </xf>
    <xf numFmtId="0" fontId="179" fillId="130" borderId="174" xfId="0" applyNumberFormat="true" applyFont="true" applyFill="true" applyBorder="true" applyAlignment="true" applyProtection="true">
      <alignment horizontal="center"/>
    </xf>
    <xf numFmtId="0" fontId="180" fillId="131" borderId="175" xfId="0" applyNumberFormat="true" applyFont="true" applyFill="true" applyBorder="true" applyAlignment="true" applyProtection="true">
      <alignment horizontal="center"/>
    </xf>
    <xf numFmtId="0" fontId="181" fillId="132" borderId="176" xfId="0" applyNumberFormat="true" applyFont="true" applyFill="true" applyBorder="true" applyAlignment="true" applyProtection="true">
      <alignment horizontal="center"/>
    </xf>
    <xf numFmtId="0" fontId="182" fillId="133" borderId="177" xfId="0" applyNumberFormat="true" applyFont="true" applyFill="true" applyBorder="true" applyAlignment="true" applyProtection="true">
      <alignment horizontal="center"/>
    </xf>
    <xf numFmtId="164" fontId="183" fillId="134" borderId="178" xfId="0" applyNumberFormat="true" applyFont="true" applyFill="true" applyBorder="true" applyAlignment="true" applyProtection="true">
      <alignment horizontal="center"/>
    </xf>
    <xf numFmtId="0" fontId="184" fillId="135" borderId="179" xfId="0" applyNumberFormat="true" applyFont="true" applyFill="true" applyBorder="true" applyAlignment="true" applyProtection="true">
      <alignment horizontal="center"/>
    </xf>
    <xf numFmtId="0" fontId="185" fillId="136" borderId="180" xfId="0" applyNumberFormat="true" applyFont="true" applyFill="true" applyBorder="true" applyAlignment="true" applyProtection="true">
      <alignment horizontal="center"/>
    </xf>
    <xf numFmtId="0" fontId="186" fillId="137" borderId="181" xfId="0" applyNumberFormat="true" applyFont="true" applyFill="true" applyBorder="true" applyAlignment="true" applyProtection="true">
      <alignment horizontal="center"/>
    </xf>
    <xf numFmtId="0" fontId="187" fillId="138" borderId="182" xfId="0" applyNumberFormat="true" applyFont="true" applyFill="true" applyBorder="true" applyAlignment="true" applyProtection="true">
      <alignment horizontal="center"/>
    </xf>
    <xf numFmtId="164" fontId="188" fillId="139" borderId="183" xfId="0" applyNumberFormat="true" applyFont="true" applyFill="true" applyBorder="true" applyAlignment="true" applyProtection="true">
      <alignment horizontal="center"/>
    </xf>
    <xf numFmtId="0" fontId="189" fillId="140" borderId="184" xfId="0" applyNumberFormat="true" applyFont="true" applyFill="true" applyBorder="true" applyAlignment="true" applyProtection="true">
      <alignment horizontal="center"/>
    </xf>
    <xf numFmtId="0" fontId="190" fillId="141" borderId="185" xfId="0" applyNumberFormat="true" applyFont="true" applyFill="true" applyBorder="true" applyAlignment="true" applyProtection="true">
      <alignment horizontal="center"/>
    </xf>
    <xf numFmtId="0" fontId="191" fillId="142" borderId="186" xfId="0" applyNumberFormat="true" applyFont="true" applyFill="true" applyBorder="true" applyAlignment="true" applyProtection="true">
      <alignment horizontal="center"/>
    </xf>
    <xf numFmtId="0" fontId="192" fillId="143" borderId="187" xfId="0" applyNumberFormat="true" applyFont="true" applyFill="true" applyBorder="true" applyAlignment="true" applyProtection="true">
      <alignment horizontal="center"/>
    </xf>
    <xf numFmtId="164" fontId="193" fillId="144" borderId="188" xfId="0" applyNumberFormat="true" applyFont="true" applyFill="true" applyBorder="true" applyAlignment="true" applyProtection="true">
      <alignment horizontal="center"/>
    </xf>
    <xf numFmtId="0" fontId="194" fillId="145" borderId="189" xfId="0" applyNumberFormat="true" applyFont="true" applyFill="true" applyBorder="true" applyAlignment="true" applyProtection="true">
      <alignment horizontal="center"/>
    </xf>
    <xf numFmtId="0" fontId="195" fillId="146" borderId="190" xfId="0" applyNumberFormat="true" applyFont="true" applyFill="true" applyBorder="true" applyAlignment="true" applyProtection="true">
      <alignment horizontal="center"/>
    </xf>
    <xf numFmtId="0" fontId="196" fillId="147" borderId="191" xfId="0" applyNumberFormat="true" applyFont="true" applyFill="true" applyBorder="true" applyAlignment="true" applyProtection="true">
      <alignment horizontal="center"/>
    </xf>
    <xf numFmtId="0" fontId="197" fillId="148" borderId="192" xfId="0" applyNumberFormat="true" applyFont="true" applyFill="true" applyBorder="true" applyAlignment="true" applyProtection="true">
      <alignment horizontal="center"/>
    </xf>
    <xf numFmtId="164" fontId="198" fillId="149" borderId="193" xfId="0" applyNumberFormat="true" applyFont="true" applyFill="true" applyBorder="true" applyAlignment="true" applyProtection="true">
      <alignment horizontal="center"/>
    </xf>
    <xf numFmtId="0" fontId="199" fillId="150" borderId="194" xfId="0" applyNumberFormat="true" applyFont="true" applyFill="true" applyBorder="true" applyAlignment="true" applyProtection="true">
      <alignment horizontal="center"/>
    </xf>
    <xf numFmtId="0" fontId="200" fillId="151" borderId="195" xfId="0" applyNumberFormat="true" applyFont="true" applyFill="true" applyBorder="true" applyAlignment="true" applyProtection="true">
      <alignment horizontal="center"/>
    </xf>
    <xf numFmtId="0" fontId="201" fillId="152" borderId="196" xfId="0" applyNumberFormat="true" applyFont="true" applyFill="true" applyBorder="true" applyAlignment="true" applyProtection="true">
      <alignment horizontal="center"/>
    </xf>
    <xf numFmtId="0" fontId="202" fillId="153" borderId="197" xfId="0" applyNumberFormat="true" applyFont="true" applyFill="true" applyBorder="true" applyAlignment="true" applyProtection="true">
      <alignment horizontal="center"/>
    </xf>
    <xf numFmtId="164" fontId="203" fillId="154" borderId="198" xfId="0" applyNumberFormat="true" applyFont="true" applyFill="true" applyBorder="true" applyAlignment="true" applyProtection="true">
      <alignment horizontal="center"/>
    </xf>
    <xf numFmtId="0" fontId="204" fillId="155" borderId="199" xfId="0" applyNumberFormat="true" applyFont="true" applyFill="true" applyBorder="true" applyAlignment="true" applyProtection="true">
      <alignment horizontal="center"/>
    </xf>
    <xf numFmtId="0" fontId="205" fillId="156" borderId="200" xfId="0" applyNumberFormat="true" applyFont="true" applyFill="true" applyBorder="true" applyAlignment="true" applyProtection="true">
      <alignment horizontal="center"/>
    </xf>
    <xf numFmtId="0" fontId="206" fillId="157" borderId="201" xfId="0" applyNumberFormat="true" applyFont="true" applyFill="true" applyBorder="true" applyAlignment="true" applyProtection="true">
      <alignment horizontal="center"/>
    </xf>
    <xf numFmtId="0" fontId="207" fillId="158" borderId="202" xfId="0" applyNumberFormat="true" applyFont="true" applyFill="true" applyBorder="true" applyAlignment="true" applyProtection="true">
      <alignment horizontal="center"/>
    </xf>
    <xf numFmtId="164" fontId="208" fillId="159" borderId="203" xfId="0" applyNumberFormat="true" applyFont="true" applyFill="true" applyBorder="true" applyAlignment="true" applyProtection="true">
      <alignment horizontal="center"/>
    </xf>
    <xf numFmtId="0" fontId="209" fillId="160" borderId="204" xfId="0" applyNumberFormat="true" applyFont="true" applyFill="true" applyBorder="true" applyAlignment="true" applyProtection="true">
      <alignment horizontal="center"/>
    </xf>
    <xf numFmtId="0" fontId="210" fillId="161" borderId="205" xfId="0" applyNumberFormat="true" applyFont="true" applyFill="true" applyBorder="true" applyAlignment="true" applyProtection="true">
      <alignment horizontal="center"/>
    </xf>
    <xf numFmtId="0" fontId="211" fillId="162" borderId="206" xfId="0" applyNumberFormat="true" applyFont="true" applyFill="true" applyBorder="true" applyAlignment="true" applyProtection="true">
      <alignment horizontal="center"/>
    </xf>
    <xf numFmtId="0" fontId="212" fillId="163" borderId="207" xfId="0" applyNumberFormat="true" applyFont="true" applyFill="true" applyBorder="true" applyAlignment="true" applyProtection="true">
      <alignment horizontal="center"/>
    </xf>
    <xf numFmtId="164" fontId="213" fillId="164" borderId="208" xfId="0" applyNumberFormat="true" applyFont="true" applyFill="true" applyBorder="true" applyAlignment="true" applyProtection="true">
      <alignment horizontal="center"/>
    </xf>
    <xf numFmtId="0" fontId="214" fillId="165" borderId="209" xfId="0" applyNumberFormat="true" applyFont="true" applyFill="true" applyBorder="true" applyAlignment="true" applyProtection="true">
      <alignment horizontal="center"/>
    </xf>
    <xf numFmtId="0" fontId="215" fillId="166" borderId="210" xfId="0" applyNumberFormat="true" applyFont="true" applyFill="true" applyBorder="true" applyAlignment="true" applyProtection="true">
      <alignment horizontal="center"/>
    </xf>
    <xf numFmtId="0" fontId="216" fillId="167" borderId="211" xfId="0" applyNumberFormat="true" applyFont="true" applyFill="true" applyBorder="true" applyAlignment="true" applyProtection="true">
      <alignment horizontal="center"/>
    </xf>
    <xf numFmtId="0" fontId="217" fillId="168" borderId="212" xfId="0" applyNumberFormat="true" applyFont="true" applyFill="true" applyBorder="true" applyAlignment="true" applyProtection="true">
      <alignment horizontal="center"/>
    </xf>
    <xf numFmtId="164" fontId="218" fillId="169" borderId="213" xfId="0" applyNumberFormat="true" applyFont="true" applyFill="true" applyBorder="true" applyAlignment="true" applyProtection="true">
      <alignment horizontal="center"/>
    </xf>
    <xf numFmtId="0" fontId="219" fillId="170" borderId="214" xfId="0" applyNumberFormat="true" applyFont="true" applyFill="true" applyBorder="true" applyAlignment="true" applyProtection="true">
      <alignment horizontal="center"/>
    </xf>
    <xf numFmtId="0" fontId="220" fillId="171" borderId="215" xfId="0" applyNumberFormat="true" applyFont="true" applyFill="true" applyBorder="true" applyAlignment="true" applyProtection="true">
      <alignment horizontal="center"/>
    </xf>
    <xf numFmtId="0" fontId="221" fillId="172" borderId="216" xfId="0" applyNumberFormat="true" applyFont="true" applyFill="true" applyBorder="true" applyAlignment="true" applyProtection="true">
      <alignment horizontal="center"/>
    </xf>
    <xf numFmtId="0" fontId="222" fillId="173" borderId="217" xfId="0" applyNumberFormat="true" applyFont="true" applyFill="true" applyBorder="true" applyAlignment="true" applyProtection="true">
      <alignment horizontal="center"/>
    </xf>
    <xf numFmtId="164" fontId="223" fillId="174" borderId="218" xfId="0" applyNumberFormat="true" applyFont="true" applyFill="true" applyBorder="true" applyAlignment="true" applyProtection="true">
      <alignment horizontal="center"/>
    </xf>
    <xf numFmtId="0" fontId="224" fillId="175" borderId="219" xfId="0" applyNumberFormat="true" applyFont="true" applyFill="true" applyBorder="true" applyAlignment="true" applyProtection="true">
      <alignment horizontal="center"/>
    </xf>
    <xf numFmtId="0" fontId="225" fillId="176" borderId="220" xfId="0" applyNumberFormat="true" applyFont="true" applyFill="true" applyBorder="true" applyAlignment="true" applyProtection="true">
      <alignment horizontal="center"/>
    </xf>
    <xf numFmtId="0" fontId="226" fillId="177" borderId="221" xfId="0" applyNumberFormat="true" applyFont="true" applyFill="true" applyBorder="true" applyAlignment="true" applyProtection="true">
      <alignment horizontal="center"/>
    </xf>
    <xf numFmtId="0" fontId="227" fillId="178" borderId="222" xfId="0" applyNumberFormat="true" applyFont="true" applyFill="true" applyBorder="true" applyAlignment="true" applyProtection="true">
      <alignment horizontal="center"/>
    </xf>
    <xf numFmtId="164" fontId="228" fillId="179" borderId="223" xfId="0" applyNumberFormat="true" applyFont="true" applyFill="true" applyBorder="true" applyAlignment="true" applyProtection="true">
      <alignment horizontal="center"/>
    </xf>
    <xf numFmtId="0" fontId="229" fillId="180" borderId="224" xfId="0" applyNumberFormat="true" applyFont="true" applyFill="true" applyBorder="true" applyAlignment="true" applyProtection="true">
      <alignment horizontal="center"/>
    </xf>
    <xf numFmtId="0" fontId="230" fillId="181" borderId="225" xfId="0" applyNumberFormat="true" applyFont="true" applyFill="true" applyBorder="true" applyAlignment="true" applyProtection="true">
      <alignment horizontal="center"/>
    </xf>
    <xf numFmtId="0" fontId="231" fillId="182" borderId="226" xfId="0" applyNumberFormat="true" applyFont="true" applyFill="true" applyBorder="true" applyAlignment="true" applyProtection="true">
      <alignment horizontal="center"/>
    </xf>
    <xf numFmtId="0" fontId="232" fillId="183" borderId="227" xfId="0" applyNumberFormat="true" applyFont="true" applyFill="true" applyBorder="true" applyAlignment="true" applyProtection="true">
      <alignment horizontal="center"/>
    </xf>
    <xf numFmtId="164" fontId="233" fillId="184" borderId="228" xfId="0" applyNumberFormat="true" applyFont="true" applyFill="true" applyBorder="true" applyAlignment="true" applyProtection="true">
      <alignment horizontal="center"/>
    </xf>
    <xf numFmtId="0" fontId="234" fillId="185" borderId="229" xfId="0" applyNumberFormat="true" applyFont="true" applyFill="true" applyBorder="true" applyAlignment="true" applyProtection="true">
      <alignment horizontal="center"/>
    </xf>
    <xf numFmtId="0" fontId="235" fillId="186" borderId="230" xfId="0" applyNumberFormat="true" applyFont="true" applyFill="true" applyBorder="true" applyAlignment="true" applyProtection="true">
      <alignment horizontal="center"/>
    </xf>
    <xf numFmtId="0" fontId="236" fillId="187" borderId="231" xfId="0" applyNumberFormat="true" applyFont="true" applyFill="true" applyBorder="true" applyAlignment="true" applyProtection="true">
      <alignment horizontal="center"/>
    </xf>
    <xf numFmtId="0" fontId="237" fillId="188" borderId="232" xfId="0" applyNumberFormat="true" applyFont="true" applyFill="true" applyBorder="true" applyAlignment="true" applyProtection="true">
      <alignment horizontal="center"/>
    </xf>
    <xf numFmtId="164" fontId="238" fillId="189" borderId="233" xfId="0" applyNumberFormat="true" applyFont="true" applyFill="true" applyBorder="true" applyAlignment="true" applyProtection="true">
      <alignment horizontal="center"/>
    </xf>
    <xf numFmtId="0" fontId="239" fillId="190" borderId="234" xfId="0" applyNumberFormat="true" applyFont="true" applyFill="true" applyBorder="true" applyAlignment="true" applyProtection="true">
      <alignment horizontal="center"/>
    </xf>
    <xf numFmtId="0" fontId="240" fillId="191" borderId="235" xfId="0" applyNumberFormat="true" applyFont="true" applyFill="true" applyBorder="true" applyAlignment="true" applyProtection="true">
      <alignment horizontal="center"/>
    </xf>
    <xf numFmtId="0" fontId="241" fillId="192" borderId="236" xfId="0" applyNumberFormat="true" applyFont="true" applyFill="true" applyBorder="true" applyAlignment="true" applyProtection="true">
      <alignment horizont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99.950628300000005</c:v>
                </c:pt>
                <c:pt idx="1">
                  <c:v>1E-10</c:v>
                </c:pt>
                <c:pt idx="2">
                  <c:v>1E-10</c:v>
                </c:pt>
                <c:pt idx="3">
                  <c:v>1E-10</c:v>
                </c:pt>
                <c:pt idx="4">
                  <c:v>99.960014999999999</c:v>
                </c:pt>
                <c:pt idx="5">
                  <c:v>99.94190691</c:v>
                </c:pt>
              </c:numCache>
            </c:numRef>
          </c:val>
          <c:extLst>
            <c:ext xmlns:c16="http://schemas.microsoft.com/office/drawing/2014/chart" uri="{C3380CC4-5D6E-409C-BE32-E72D297353CC}">
              <c16:uniqueId val="{00000000-3FBE-4E72-AC37-111B747B0D2F}"/>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BE-4E72-AC37-111B747B0D2F}"/>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BE-4E72-AC37-111B747B0D2F}"/>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BE-4E72-AC37-111B747B0D2F}"/>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BE-4E72-AC37-111B747B0D2F}"/>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BE-4E72-AC37-111B747B0D2F}"/>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BE-4E72-AC37-111B747B0D2F}"/>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4.9371698899999997E-2</c:v>
                </c:pt>
                <c:pt idx="1">
                  <c:v>1E-10</c:v>
                </c:pt>
                <c:pt idx="2">
                  <c:v>1E-10</c:v>
                </c:pt>
                <c:pt idx="3">
                  <c:v>1E-10</c:v>
                </c:pt>
                <c:pt idx="4">
                  <c:v>3.9985E-2</c:v>
                </c:pt>
                <c:pt idx="5">
                  <c:v>5.80930879E-2</c:v>
                </c:pt>
              </c:numCache>
            </c:numRef>
          </c:val>
          <c:extLst>
            <c:ext xmlns:c16="http://schemas.microsoft.com/office/drawing/2014/chart" uri="{C3380CC4-5D6E-409C-BE32-E72D297353CC}">
              <c16:uniqueId val="{00000007-3FBE-4E72-AC37-111B747B0D2F}"/>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3FBE-4E72-AC37-111B747B0D2F}"/>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3FBE-4E72-AC37-111B747B0D2F}"/>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DD-4C5D-A300-A21DA2728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2B-4529-A105-946F87BD89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2B-4529-A105-946F87BD89C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44-4013-81A9-D69C0A0F95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99.9</c:v>
                </c:pt>
                <c:pt idx="17">
                  <c:v>99.9</c:v>
                </c:pt>
                <c:pt idx="18">
                  <c:v>99.9</c:v>
                </c:pt>
                <c:pt idx="19">
                  <c:v>99.9</c:v>
                </c:pt>
                <c:pt idx="20">
                  <c:v>99.9</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DD-4C5D-A300-A21DA2728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2B-4529-A105-946F87BD89C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44-4013-81A9-D69C0A0F95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99.767627648469883</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DD-4C5D-A300-A21DA2728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2B-4529-A105-946F87BD89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2B-4529-A105-946F87BD89C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44-4013-81A9-D69C0A0F956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CE-44F6-928B-0D2FC3DA2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60-4B92-B1B1-A94E6EEC085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60-4B92-B1B1-A94E6EEC085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7A-42C4-B008-4ACB272435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CE-44F6-928B-0D2FC3DA2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60-4B92-B1B1-A94E6EEC085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7A-42C4-B008-4ACB272435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CE-44F6-928B-0D2FC3DA2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60-4B92-B1B1-A94E6EEC085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60-4B92-B1B1-A94E6EEC085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7A-42C4-B008-4ACB272435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76-47CA-842C-71F4EF73BE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27-48BB-A667-580CE003CB4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27-48BB-A667-580CE003CB4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EC-46BF-BE93-BA4EE82EA9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99.9</c:v>
                </c:pt>
                <c:pt idx="17">
                  <c:v>99.9</c:v>
                </c:pt>
                <c:pt idx="18">
                  <c:v>99.9</c:v>
                </c:pt>
                <c:pt idx="19">
                  <c:v>99.9</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76-47CA-842C-71F4EF73BE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27-48BB-A667-580CE003CB4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EC-46BF-BE93-BA4EE82EA9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99.840059999999994</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76-47CA-842C-71F4EF73BE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27-48BB-A667-580CE003CB4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27-48BB-A667-580CE003CB4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EC-46BF-BE93-BA4EE82EA99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4D-453A-B519-D593B390296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68-414A-AF98-2774538AFC3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68-414A-AF98-2774538AFC3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2D-4ADE-AAE6-59CC8D6CC1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4D-453A-B519-D593B390296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68-414A-AF98-2774538AFC3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2D-4ADE-AAE6-59CC8D6CC1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4D-453A-B519-D593B390296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68-414A-AF98-2774538AFC3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68-414A-AF98-2774538AFC3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2D-4ADE-AAE6-59CC8D6CC1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0B-4B39-B4C6-3F2A8A8C59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F2-4813-B950-2A07D04B59F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F2-4813-B950-2A07D04B59F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25-4FEF-92D5-2363D98179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0B-4B39-B4C6-3F2A8A8C59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F2-4813-B950-2A07D04B59F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25-4FEF-92D5-2363D98179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0B-4B39-B4C6-3F2A8A8C59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F2-4813-B950-2A07D04B59F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F2-4813-B950-2A07D04B59F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25-4FEF-92D5-2363D981795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BD-4007-AD3D-2D15BB01D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C3-4414-B2F6-61FAF38822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48-4DFF-B1F6-8225938741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BD-4007-AD3D-2D15BB01D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C3-4414-B2F6-61FAF388223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48-4DFF-B1F6-8225938741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BD-4007-AD3D-2D15BB01D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C3-4414-B2F6-61FAF38822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C3-4414-B2F6-61FAF388223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48-4DFF-B1F6-8225938741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F0-4D64-8951-11F31A5502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474-4403-8BCC-06B3BED38C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74-4403-8BCC-06B3BED38C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16-43AE-A8B4-C3B66AAB5B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F0-4D64-8951-11F31A5502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74-4403-8BCC-06B3BED38C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74-4403-8BCC-06B3BED38C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16-43AE-A8B4-C3B66AAB5B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99.9</c:v>
                </c:pt>
                <c:pt idx="17">
                  <c:v>99.9</c:v>
                </c:pt>
                <c:pt idx="18">
                  <c:v>99.9</c:v>
                </c:pt>
                <c:pt idx="19">
                  <c:v>99.9</c:v>
                </c:pt>
                <c:pt idx="20">
                  <c:v>99.9</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F0-4D64-8951-11F31A5502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74-4403-8BCC-06B3BED38C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74-4403-8BCC-06B3BED38C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16-43AE-A8B4-C3B66AAB5B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99.802513204304674</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C0-4C64-A073-0B47EB3CEA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8C-4D65-871B-5E5E1F190BE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697-41A1-B6AB-362EAACB7F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C0-4C64-A073-0B47EB3CEA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8C-4D65-871B-5E5E1F190BE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8C-4D65-871B-5E5E1F190BE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697-41A1-B6AB-362EAACB7F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C0-4C64-A073-0B47EB3CEA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8C-4D65-871B-5E5E1F190BE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97-41A1-B6AB-362EAACB7F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BC-4F8C-888F-2867F829DA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30-4129-BCD6-D88F4F3293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5C-4FFA-8365-2AE655B8AF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BC-4F8C-888F-2867F829DA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30-4129-BCD6-D88F4F3293E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30-4129-BCD6-D88F4F3293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5C-4FFA-8365-2AE655B8AF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BC-4F8C-888F-2867F829DA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30-4129-BCD6-D88F4F3293E7}"/>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5C-4FFA-8365-2AE655B8AF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99.9</c:v>
                </c:pt>
                <c:pt idx="17">
                  <c:v>99.9</c:v>
                </c:pt>
                <c:pt idx="18">
                  <c:v>99.9</c:v>
                </c:pt>
                <c:pt idx="19">
                  <c:v>99.9</c:v>
                </c:pt>
                <c:pt idx="20">
                  <c:v>99.9</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00-4F2C-92EF-3D72B59111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0B-48D6-B359-B7A98DB67E5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EC-4264-A419-201C612659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00-4F2C-92EF-3D72B59111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0B-48D6-B359-B7A98DB67E5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0B-48D6-B359-B7A98DB67E5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2EC-4264-A419-201C612659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99.767627648469883</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00-4F2C-92EF-3D72B59111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0B-48D6-B359-B7A98DB67E5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EC-4264-A419-201C612659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262D-49DC-9A14-CABAEC059883}"/>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262D-49DC-9A14-CABAEC059883}"/>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262D-49DC-9A14-CABAEC059883}"/>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262D-49DC-9A14-CABAEC059883}"/>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262D-49DC-9A14-CABAEC059883}"/>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99-4F01-8C70-7FD8448CD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82A-49FE-92A3-AF87DD9456B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C0-4653-AB05-5C76F0B711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99-4F01-8C70-7FD8448CD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2A-49FE-92A3-AF87DD9456B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2A-49FE-92A3-AF87DD9456B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C0-4653-AB05-5C76F0B711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99-4F01-8C70-7FD8448CD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2A-49FE-92A3-AF87DD9456B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C0-4653-AB05-5C76F0B711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99.9</c:v>
                </c:pt>
                <c:pt idx="17">
                  <c:v>99.9</c:v>
                </c:pt>
                <c:pt idx="18">
                  <c:v>99.9</c:v>
                </c:pt>
                <c:pt idx="19">
                  <c:v>99.9</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F7-4BB7-B1AA-6C1BE0FD39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23-452B-8264-69017348F82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F5-431C-BC5F-960BD6F3B7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F7-4BB7-B1AA-6C1BE0FD39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23-452B-8264-69017348F82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23-452B-8264-69017348F82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F5-431C-BC5F-960BD6F3B7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99.840059999999994</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F7-4BB7-B1AA-6C1BE0FD39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23-452B-8264-69017348F822}"/>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F5-431C-BC5F-960BD6F3B7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DD26-41F7-80FF-29A43A024AD3}"/>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DD26-41F7-80FF-29A43A024AD3}"/>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DD26-41F7-80FF-29A43A024AD3}"/>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DD26-41F7-80FF-29A43A024AD3}"/>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29-4C68-BB39-38CBE3D0B3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A4-4F29-A6E8-9388A3C3094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A4-4F29-A6E8-9388A3C3094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5C-4F83-8627-19E33449CA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#N/A</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99.9</c:v>
                </c:pt>
                <c:pt idx="1">
                  <c:v>99.9</c:v>
                </c:pt>
                <c:pt idx="2">
                  <c:v>99.9</c:v>
                </c:pt>
                <c:pt idx="3">
                  <c:v>99.9</c:v>
                </c:pt>
                <c:pt idx="4">
                  <c:v>99.9</c:v>
                </c:pt>
                <c:pt idx="5">
                  <c:v>99.9</c:v>
                </c:pt>
                <c:pt idx="6">
                  <c:v>99.9</c:v>
                </c:pt>
                <c:pt idx="7">
                  <c:v>99.9</c:v>
                </c:pt>
                <c:pt idx="8">
                  <c:v>99.9</c:v>
                </c:pt>
                <c:pt idx="9">
                  <c:v>99.9</c:v>
                </c:pt>
                <c:pt idx="10">
                  <c:v>99.9</c:v>
                </c:pt>
                <c:pt idx="11">
                  <c:v>99.9</c:v>
                </c:pt>
                <c:pt idx="12">
                  <c:v>99.9</c:v>
                </c:pt>
                <c:pt idx="13">
                  <c:v>99.9</c:v>
                </c:pt>
                <c:pt idx="14">
                  <c:v>99.9</c:v>
                </c:pt>
                <c:pt idx="15">
                  <c:v>99.9</c:v>
                </c:pt>
                <c:pt idx="16">
                  <c:v>99.9</c:v>
                </c:pt>
                <c:pt idx="17">
                  <c:v>99.9</c:v>
                </c:pt>
                <c:pt idx="18">
                  <c:v>99.9</c:v>
                </c:pt>
                <c:pt idx="19">
                  <c:v>99.9</c:v>
                </c:pt>
                <c:pt idx="20">
                  <c:v>99.9</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29-4C68-BB39-38CBE3D0B3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A4-4F29-A6E8-9388A3C3094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A4-4F29-A6E8-9388A3C30944}"/>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5C-4F83-8627-19E33449CA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99.802513204304674</c:v>
                </c:pt>
                <c:pt idx="2">
                  <c:v>100</c:v>
                </c:pt>
                <c:pt idx="3">
                  <c:v>100</c:v>
                </c:pt>
                <c:pt idx="4">
                  <c:v>100</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B9-4211-8EE6-267501882E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BA-42D6-A951-55F742D0274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BA-42D6-A951-55F742D0274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2C-4A92-B54B-3C7F05C079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B9-4211-8EE6-267501882E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BA-42D6-A951-55F742D0274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BA-42D6-A951-55F742D0274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2C-4A92-B54B-3C7F05C079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B9-4211-8EE6-267501882E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2BA-42D6-A951-55F742D0274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BA-42D6-A951-55F742D0274D}"/>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2C-4A92-B54B-3C7F05C079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EF-4F67-93A2-1CC5695A9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3C-4D3A-8D86-7D26F208583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3C-4D3A-8D86-7D26F208583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C2-4DF2-BC84-EA0B1D5892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EF-4F67-93A2-1CC5695A9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3C-4D3A-8D86-7D26F208583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3C-4D3A-8D86-7D26F208583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C2-4DF2-BC84-EA0B1D5892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9EF-4F67-93A2-1CC5695A9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13C-4D3A-8D86-7D26F208583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3C-4D3A-8D86-7D26F2085833}"/>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C2-4DF2-BC84-EA0B1D5892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2A-485F-B550-150B5271EA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E9-47E2-ACAC-1B33CB3D629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E9-47E2-ACAC-1B33CB3D62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AA-4C1F-859C-B505FC1CA0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2A-485F-B550-150B5271EA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E9-47E2-ACAC-1B33CB3D629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E9-47E2-ACAC-1B33CB3D629C}"/>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AA-4C1F-859C-B505FC1CA0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8B-487C-845E-F59245644D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C7-41F3-AB91-B441DB4A529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C7-41F3-AB91-B441DB4A529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E6C-41CE-B88C-7D41419AB4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C7-41F3-AB91-B441DB4A529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E6C-41CE-B88C-7D41419AB4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8B-487C-845E-F59245644D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C7-41F3-AB91-B441DB4A529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C7-41F3-AB91-B441DB4A529B}"/>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6C-41CE-B88C-7D41419AB4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DF-4FAA-9394-C7EA4B06EB8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E6-465A-B363-BC5AC652DE9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E6-465A-B363-BC5AC652DE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E6-4FBA-B1BB-67A0748EF7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E6-465A-B363-BC5AC652DE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E6-4FBA-B1BB-67A0748EF7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DF-4FAA-9394-C7EA4B06EB8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E6-465A-B363-BC5AC652DE9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E6-465A-B363-BC5AC652DE9E}"/>
                </c:ext>
              </c:extLst>
            </c:dLbl>
            <c:dLbl>
              <c:idx val="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E6-4FBA-B1BB-67A0748EF78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2023</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7EE1806-E54F-4EC0-9E89-F7B717759C1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8DA8825-0F4F-425E-95DA-C02A956CF37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EDC9979-E1E9-415B-95C3-0FCCD0D5D75C}"/>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DD4C29C-E74E-453D-8359-76D21F2587E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50C4CED-EEAC-43DB-A109-4D7E263B8E2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E34639E-C36F-493A-90CA-AD3EA1527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5E4F8DFC-B7CC-437C-B96F-0F37DA6EA3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B42FEDE-BDD9-4BB7-AA6C-FCABC8EA81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A4213F5-3AEB-411A-A63F-7366183BE76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5F7F50B7-C061-40E8-ADF8-480B7225036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62D1E702-A0E0-4DC6-AAB8-BE448BC4757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070B32B-45EB-4298-85DB-CF217B9A3791}"/>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3925E86-F66A-4110-87AC-91A7B01AAF7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5F71404-78ED-4551-9772-B8ED0D66CC5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33D176A-2920-43FA-B742-90033CA17D1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54BCA-8436-4AD2-8959-32387E32E53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141</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148</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Thailand</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244</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30</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142</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149</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150</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237</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31</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143</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9" t="s">
        <v>144</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60" t="s">
        <v>145</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1" t="s">
        <v>146</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147</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231</v>
      </c>
      <c r="C1" s="401">
        <v>2019</v>
      </c>
      <c r="D1" s="313" t="s">
        <v>228</v>
      </c>
      <c r="E1" s="313"/>
      <c r="F1" s="313"/>
      <c r="G1" s="313"/>
      <c r="H1" s="313"/>
      <c r="I1" s="324"/>
      <c r="J1" s="305"/>
      <c r="K1" s="305"/>
      <c r="L1" s="326" t="s">
        <v>231</v>
      </c>
      <c r="M1" s="401">
        <v>2020</v>
      </c>
      <c r="N1" s="313" t="s">
        <v>228</v>
      </c>
      <c r="O1" s="313"/>
      <c r="P1" s="313"/>
      <c r="Q1" s="313"/>
      <c r="R1" s="313"/>
      <c r="S1" s="324"/>
      <c r="T1" s="305"/>
      <c r="U1" s="305"/>
      <c r="V1" s="326" t="s">
        <v>231</v>
      </c>
      <c r="W1" s="401">
        <v>2021</v>
      </c>
      <c r="X1" s="313" t="s">
        <v>228</v>
      </c>
      <c r="Y1" s="313"/>
      <c r="Z1" s="313"/>
      <c r="AA1" s="313"/>
      <c r="AB1" s="313"/>
      <c r="AC1" s="324"/>
      <c r="AD1" s="305"/>
      <c r="AE1" s="305"/>
      <c r="AF1" s="326" t="s">
        <v>231</v>
      </c>
      <c r="AG1" s="401">
        <v>2022</v>
      </c>
      <c r="AH1" s="313" t="s">
        <v>228</v>
      </c>
      <c r="AI1" s="313"/>
      <c r="AJ1" s="313"/>
      <c r="AK1" s="313"/>
      <c r="AL1" s="313"/>
      <c r="AM1" s="324"/>
      <c r="AN1" s="305"/>
      <c r="AO1" s="305"/>
      <c r="AP1" s="326" t="s">
        <v>231</v>
      </c>
      <c r="AQ1" s="401">
        <v>2023</v>
      </c>
      <c r="AR1" s="313" t="s">
        <v>228</v>
      </c>
      <c r="AS1" s="313"/>
      <c r="AT1" s="313"/>
      <c r="AU1" s="313"/>
      <c r="AV1" s="313"/>
      <c r="AW1" s="324"/>
      <c r="AX1" s="305"/>
      <c r="AY1" s="305"/>
    </row>
    <row xmlns:x14ac="http://schemas.microsoft.com/office/spreadsheetml/2009/9/ac" r="2" s="307" customFormat="true" ht="30" customHeight="true" x14ac:dyDescent="0.25">
      <c r="A2" s="560" t="s">
        <v>236</v>
      </c>
      <c r="B2" s="314" t="s">
        <v>227</v>
      </c>
      <c r="C2" s="267" t="s">
        <v>174</v>
      </c>
      <c r="D2" s="267" t="s">
        <v>173</v>
      </c>
      <c r="E2" s="315"/>
      <c r="F2" s="315"/>
      <c r="G2" s="315"/>
      <c r="H2" s="315"/>
      <c r="I2" s="325"/>
      <c r="J2" s="308" t="s">
        <v>211</v>
      </c>
      <c r="K2" s="308"/>
      <c r="L2" s="314" t="s">
        <v>229</v>
      </c>
      <c r="M2" s="267" t="s">
        <v>174</v>
      </c>
      <c r="N2" s="267" t="s">
        <v>173</v>
      </c>
      <c r="O2" s="315"/>
      <c r="P2" s="315"/>
      <c r="Q2" s="315"/>
      <c r="R2" s="315"/>
      <c r="S2" s="325"/>
      <c r="T2" s="308" t="s">
        <v>211</v>
      </c>
      <c r="U2" s="308"/>
      <c r="V2" s="314" t="s">
        <v>241</v>
      </c>
      <c r="W2" s="267" t="s">
        <v>174</v>
      </c>
      <c r="X2" s="267" t="s">
        <v>173</v>
      </c>
      <c r="Y2" s="315"/>
      <c r="Z2" s="315"/>
      <c r="AA2" s="315"/>
      <c r="AB2" s="315"/>
      <c r="AC2" s="325"/>
      <c r="AD2" s="308" t="s">
        <v>211</v>
      </c>
      <c r="AE2" s="308"/>
      <c r="AF2" s="314" t="s">
        <v>242</v>
      </c>
      <c r="AG2" s="267" t="s">
        <v>174</v>
      </c>
      <c r="AH2" s="267" t="s">
        <v>173</v>
      </c>
      <c r="AI2" s="315"/>
      <c r="AJ2" s="315"/>
      <c r="AK2" s="315"/>
      <c r="AL2" s="315"/>
      <c r="AM2" s="325"/>
      <c r="AN2" s="308" t="s">
        <v>211</v>
      </c>
      <c r="AO2" s="308"/>
      <c r="AP2" s="314" t="s">
        <v>243</v>
      </c>
      <c r="AQ2" s="267" t="s">
        <v>174</v>
      </c>
      <c r="AR2" s="267" t="s">
        <v>173</v>
      </c>
      <c r="AS2" s="315"/>
      <c r="AT2" s="315"/>
      <c r="AU2" s="315"/>
      <c r="AV2" s="315"/>
      <c r="AW2" s="325"/>
      <c r="AX2" s="308" t="s">
        <v>211</v>
      </c>
      <c r="AY2" s="308"/>
    </row>
    <row xmlns:x14ac="http://schemas.microsoft.com/office/spreadsheetml/2009/9/ac" r="3" s="246" customFormat="true" ht="18" customHeight="true" x14ac:dyDescent="0.25">
      <c r="A3" s="560"/>
      <c r="B3" s="355" t="s">
        <v>165</v>
      </c>
      <c r="C3" s="356" t="s">
        <v>54</v>
      </c>
      <c r="D3" s="357" t="s">
        <v>7</v>
      </c>
      <c r="E3" s="357" t="s">
        <v>1</v>
      </c>
      <c r="F3" s="357" t="s">
        <v>2</v>
      </c>
      <c r="G3" s="357" t="s">
        <v>16</v>
      </c>
      <c r="H3" s="357" t="s">
        <v>17</v>
      </c>
      <c r="I3" s="358" t="s">
        <v>18</v>
      </c>
      <c r="J3" s="244"/>
      <c r="K3" s="244"/>
      <c r="L3" s="355" t="s">
        <v>165</v>
      </c>
      <c r="M3" s="356" t="s">
        <v>54</v>
      </c>
      <c r="N3" s="357" t="s">
        <v>7</v>
      </c>
      <c r="O3" s="357" t="s">
        <v>1</v>
      </c>
      <c r="P3" s="357" t="s">
        <v>2</v>
      </c>
      <c r="Q3" s="357" t="s">
        <v>16</v>
      </c>
      <c r="R3" s="357" t="s">
        <v>17</v>
      </c>
      <c r="S3" s="358" t="s">
        <v>18</v>
      </c>
      <c r="T3" s="244"/>
      <c r="U3" s="244"/>
      <c r="V3" s="355" t="s">
        <v>165</v>
      </c>
      <c r="W3" s="356" t="s">
        <v>54</v>
      </c>
      <c r="X3" s="357" t="s">
        <v>7</v>
      </c>
      <c r="Y3" s="357" t="s">
        <v>1</v>
      </c>
      <c r="Z3" s="357" t="s">
        <v>2</v>
      </c>
      <c r="AA3" s="357" t="s">
        <v>16</v>
      </c>
      <c r="AB3" s="357" t="s">
        <v>17</v>
      </c>
      <c r="AC3" s="358" t="s">
        <v>18</v>
      </c>
      <c r="AD3" s="244"/>
      <c r="AE3" s="244"/>
      <c r="AF3" s="355" t="s">
        <v>165</v>
      </c>
      <c r="AG3" s="356" t="s">
        <v>54</v>
      </c>
      <c r="AH3" s="357" t="s">
        <v>7</v>
      </c>
      <c r="AI3" s="357" t="s">
        <v>1</v>
      </c>
      <c r="AJ3" s="357" t="s">
        <v>2</v>
      </c>
      <c r="AK3" s="357" t="s">
        <v>16</v>
      </c>
      <c r="AL3" s="357" t="s">
        <v>17</v>
      </c>
      <c r="AM3" s="358" t="s">
        <v>18</v>
      </c>
      <c r="AN3" s="244"/>
      <c r="AO3" s="244"/>
      <c r="AP3" s="355" t="s">
        <v>165</v>
      </c>
      <c r="AQ3" s="356" t="s">
        <v>54</v>
      </c>
      <c r="AR3" s="357" t="s">
        <v>7</v>
      </c>
      <c r="AS3" s="357" t="s">
        <v>1</v>
      </c>
      <c r="AT3" s="357" t="s">
        <v>2</v>
      </c>
      <c r="AU3" s="357" t="s">
        <v>16</v>
      </c>
      <c r="AV3" s="357" t="s">
        <v>17</v>
      </c>
      <c r="AW3" s="358" t="s">
        <v>18</v>
      </c>
      <c r="AX3" s="244"/>
      <c r="AY3" s="244"/>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7" t="str">
        <f>IF(ISBLANK('Data Summary'!A6),"",'Data Summary'!A6)</f>
        <v>THA_2019_UIS</v>
      </c>
      <c r="B4" s="113"/>
      <c r="C4" s="81" t="s">
        <v>3</v>
      </c>
      <c r="D4" s="135">
        <v>0</v>
      </c>
      <c r="E4" s="135"/>
      <c r="F4" s="135"/>
      <c r="G4" s="135"/>
      <c r="H4" s="135">
        <v>0</v>
      </c>
      <c r="I4" s="21">
        <v>0</v>
      </c>
      <c r="J4" s="19"/>
      <c r="K4" s="19"/>
      <c r="L4" s="113"/>
      <c r="M4" s="81" t="s">
        <v>3</v>
      </c>
      <c r="N4" s="135"/>
      <c r="O4" s="135"/>
      <c r="P4" s="135"/>
      <c r="Q4" s="135"/>
      <c r="R4" s="135"/>
      <c r="S4" s="21"/>
      <c r="T4" s="19"/>
      <c r="U4" s="19"/>
      <c r="V4" s="113"/>
      <c r="W4" s="81" t="s">
        <v>3</v>
      </c>
      <c r="X4" s="135">
        <v>0</v>
      </c>
      <c r="Y4" s="135"/>
      <c r="Z4" s="135"/>
      <c r="AA4" s="135"/>
      <c r="AB4" s="135">
        <v>0</v>
      </c>
      <c r="AC4" s="21">
        <v>0</v>
      </c>
      <c r="AD4" s="19"/>
      <c r="AE4" s="19"/>
      <c r="AF4" s="113"/>
      <c r="AG4" s="81" t="s">
        <v>3</v>
      </c>
      <c r="AH4" s="135">
        <v>0</v>
      </c>
      <c r="AI4" s="135"/>
      <c r="AJ4" s="135"/>
      <c r="AK4" s="135"/>
      <c r="AL4" s="135">
        <v>0</v>
      </c>
      <c r="AM4" s="21">
        <v>0</v>
      </c>
      <c r="AN4" s="19"/>
      <c r="AO4" s="19"/>
      <c r="AP4" s="113"/>
      <c r="AQ4" s="81" t="s">
        <v>3</v>
      </c>
      <c r="AR4" s="135">
        <v>0</v>
      </c>
      <c r="AS4" s="135"/>
      <c r="AT4" s="135"/>
      <c r="AU4" s="135"/>
      <c r="AV4" s="135">
        <v>0</v>
      </c>
      <c r="AW4" s="21">
        <v>0</v>
      </c>
      <c r="AX4" s="19"/>
      <c r="AY4" s="1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7" t="str">
        <f ca="true">IF(ISBLANK('Data Summary'!A7),"",'Data Summary'!A7)</f>
        <v>THA_2020_UIS</v>
      </c>
      <c r="B5" s="101" t="s">
        <v>180</v>
      </c>
      <c r="C5" s="81" t="s">
        <v>24</v>
      </c>
      <c r="D5" s="135">
        <v>100</v>
      </c>
      <c r="E5" s="135"/>
      <c r="F5" s="135"/>
      <c r="G5" s="135"/>
      <c r="H5" s="135">
        <v>100</v>
      </c>
      <c r="I5" s="21">
        <v>100</v>
      </c>
      <c r="J5" s="19"/>
      <c r="K5" s="19"/>
      <c r="L5" s="101"/>
      <c r="M5" s="81" t="s">
        <v>24</v>
      </c>
      <c r="N5" s="135"/>
      <c r="O5" s="135"/>
      <c r="P5" s="135"/>
      <c r="Q5" s="135"/>
      <c r="R5" s="135"/>
      <c r="S5" s="21"/>
      <c r="T5" s="19"/>
      <c r="U5" s="19"/>
      <c r="V5" s="101" t="s">
        <v>180</v>
      </c>
      <c r="W5" s="81" t="s">
        <v>24</v>
      </c>
      <c r="X5" s="135">
        <v>100</v>
      </c>
      <c r="Y5" s="135"/>
      <c r="Z5" s="135"/>
      <c r="AA5" s="135"/>
      <c r="AB5" s="135">
        <v>100</v>
      </c>
      <c r="AC5" s="21">
        <v>100</v>
      </c>
      <c r="AD5" s="19"/>
      <c r="AE5" s="19"/>
      <c r="AF5" s="101" t="s">
        <v>180</v>
      </c>
      <c r="AG5" s="81" t="s">
        <v>24</v>
      </c>
      <c r="AH5" s="135">
        <v>100</v>
      </c>
      <c r="AI5" s="135"/>
      <c r="AJ5" s="135"/>
      <c r="AK5" s="135"/>
      <c r="AL5" s="135">
        <v>100</v>
      </c>
      <c r="AM5" s="21">
        <v>100</v>
      </c>
      <c r="AN5" s="19"/>
      <c r="AO5" s="19"/>
      <c r="AP5" s="101" t="s">
        <v>180</v>
      </c>
      <c r="AQ5" s="81" t="s">
        <v>24</v>
      </c>
      <c r="AR5" s="135">
        <v>100</v>
      </c>
      <c r="AS5" s="135"/>
      <c r="AT5" s="135"/>
      <c r="AU5" s="135"/>
      <c r="AV5" s="135">
        <v>100</v>
      </c>
      <c r="AW5" s="21">
        <v>100</v>
      </c>
      <c r="AX5" s="19"/>
      <c r="AY5" s="1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77" t="str">
        <f ca="true">IF(ISBLANK('Data Summary'!A8),"",'Data Summary'!A8)</f>
        <v>THA_2021_UIS</v>
      </c>
      <c r="B6" s="113"/>
      <c r="C6" s="82" t="s">
        <v>25</v>
      </c>
      <c r="D6" s="136"/>
      <c r="E6" s="135"/>
      <c r="F6" s="135"/>
      <c r="G6" s="135"/>
      <c r="H6" s="135"/>
      <c r="I6" s="21"/>
      <c r="J6" s="19"/>
      <c r="K6" s="19"/>
      <c r="L6" s="113"/>
      <c r="M6" s="82" t="s">
        <v>25</v>
      </c>
      <c r="N6" s="136"/>
      <c r="O6" s="135"/>
      <c r="P6" s="135"/>
      <c r="Q6" s="135"/>
      <c r="R6" s="135"/>
      <c r="S6" s="21"/>
      <c r="T6" s="19"/>
      <c r="U6" s="19"/>
      <c r="V6" s="113"/>
      <c r="W6" s="82" t="s">
        <v>25</v>
      </c>
      <c r="X6" s="136"/>
      <c r="Y6" s="135"/>
      <c r="Z6" s="135"/>
      <c r="AA6" s="135"/>
      <c r="AB6" s="135"/>
      <c r="AC6" s="21"/>
      <c r="AD6" s="19"/>
      <c r="AE6" s="19"/>
      <c r="AF6" s="113"/>
      <c r="AG6" s="82" t="s">
        <v>25</v>
      </c>
      <c r="AH6" s="136"/>
      <c r="AI6" s="135"/>
      <c r="AJ6" s="135"/>
      <c r="AK6" s="135"/>
      <c r="AL6" s="135"/>
      <c r="AM6" s="21"/>
      <c r="AN6" s="19"/>
      <c r="AO6" s="19"/>
      <c r="AP6" s="113"/>
      <c r="AQ6" s="82" t="s">
        <v>25</v>
      </c>
      <c r="AR6" s="136"/>
      <c r="AS6" s="135"/>
      <c r="AT6" s="135"/>
      <c r="AU6" s="135"/>
      <c r="AV6" s="135"/>
      <c r="AW6" s="21"/>
      <c r="AX6" s="19"/>
      <c r="AY6" s="1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7" t="str">
        <f ca="true">IF(ISBLANK('Data Summary'!A9),"",'Data Summary'!A9)</f>
        <v>THA_2022_UIS</v>
      </c>
      <c r="B7" s="101" t="s">
        <v>180</v>
      </c>
      <c r="C7" s="82" t="s">
        <v>158</v>
      </c>
      <c r="D7" s="135">
        <v>100</v>
      </c>
      <c r="E7" s="135"/>
      <c r="F7" s="135"/>
      <c r="G7" s="135"/>
      <c r="H7" s="135">
        <v>100</v>
      </c>
      <c r="I7" s="21">
        <v>100</v>
      </c>
      <c r="J7" s="19"/>
      <c r="K7" s="19"/>
      <c r="L7" s="101"/>
      <c r="M7" s="82" t="s">
        <v>158</v>
      </c>
      <c r="N7" s="135"/>
      <c r="O7" s="135"/>
      <c r="P7" s="135"/>
      <c r="Q7" s="135"/>
      <c r="R7" s="135"/>
      <c r="S7" s="21"/>
      <c r="T7" s="19"/>
      <c r="U7" s="19"/>
      <c r="V7" s="101" t="s">
        <v>180</v>
      </c>
      <c r="W7" s="82" t="s">
        <v>158</v>
      </c>
      <c r="X7" s="135">
        <v>100</v>
      </c>
      <c r="Y7" s="135"/>
      <c r="Z7" s="135"/>
      <c r="AA7" s="135"/>
      <c r="AB7" s="135">
        <v>100</v>
      </c>
      <c r="AC7" s="21">
        <v>100</v>
      </c>
      <c r="AD7" s="19"/>
      <c r="AE7" s="19"/>
      <c r="AF7" s="101" t="s">
        <v>180</v>
      </c>
      <c r="AG7" s="82" t="s">
        <v>158</v>
      </c>
      <c r="AH7" s="135">
        <v>100</v>
      </c>
      <c r="AI7" s="135"/>
      <c r="AJ7" s="135"/>
      <c r="AK7" s="135"/>
      <c r="AL7" s="135">
        <v>100</v>
      </c>
      <c r="AM7" s="21">
        <v>100</v>
      </c>
      <c r="AN7" s="19"/>
      <c r="AO7" s="19"/>
      <c r="AP7" s="101" t="s">
        <v>180</v>
      </c>
      <c r="AQ7" s="82" t="s">
        <v>158</v>
      </c>
      <c r="AR7" s="135">
        <v>100</v>
      </c>
      <c r="AS7" s="135"/>
      <c r="AT7" s="135"/>
      <c r="AU7" s="135"/>
      <c r="AV7" s="135">
        <v>100</v>
      </c>
      <c r="AW7" s="21">
        <v>100</v>
      </c>
      <c r="AX7" s="19"/>
      <c r="AY7" s="1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7" t="str">
        <f ca="true">IF(ISBLANK('Data Summary'!A10),"",'Data Summary'!A10)</f>
        <v>THA_2023_UIS</v>
      </c>
      <c r="B8" s="113"/>
      <c r="C8" s="82" t="s">
        <v>159</v>
      </c>
      <c r="D8" s="136"/>
      <c r="E8" s="135"/>
      <c r="F8" s="135"/>
      <c r="G8" s="135"/>
      <c r="H8" s="135"/>
      <c r="I8" s="21"/>
      <c r="J8" s="19"/>
      <c r="K8" s="19"/>
      <c r="L8" s="113"/>
      <c r="M8" s="82" t="s">
        <v>159</v>
      </c>
      <c r="N8" s="136"/>
      <c r="O8" s="135"/>
      <c r="P8" s="135"/>
      <c r="Q8" s="135"/>
      <c r="R8" s="135"/>
      <c r="S8" s="21"/>
      <c r="T8" s="19"/>
      <c r="U8" s="19"/>
      <c r="V8" s="113"/>
      <c r="W8" s="82" t="s">
        <v>159</v>
      </c>
      <c r="X8" s="136"/>
      <c r="Y8" s="135"/>
      <c r="Z8" s="135"/>
      <c r="AA8" s="135"/>
      <c r="AB8" s="135"/>
      <c r="AC8" s="21"/>
      <c r="AD8" s="19"/>
      <c r="AE8" s="19"/>
      <c r="AF8" s="113"/>
      <c r="AG8" s="82" t="s">
        <v>159</v>
      </c>
      <c r="AH8" s="136"/>
      <c r="AI8" s="135"/>
      <c r="AJ8" s="135"/>
      <c r="AK8" s="135"/>
      <c r="AL8" s="135"/>
      <c r="AM8" s="21"/>
      <c r="AN8" s="19"/>
      <c r="AO8" s="19"/>
      <c r="AP8" s="113"/>
      <c r="AQ8" s="82" t="s">
        <v>159</v>
      </c>
      <c r="AR8" s="136"/>
      <c r="AS8" s="135"/>
      <c r="AT8" s="135"/>
      <c r="AU8" s="135"/>
      <c r="AV8" s="135"/>
      <c r="AW8" s="21"/>
      <c r="AX8" s="19"/>
      <c r="AY8" s="1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8" t="str">
        <f ca="true">IF(ISBLANK('Data Summary'!A11),"",'Data Summary'!A11)</f>
        <v/>
      </c>
      <c r="B9" s="101" t="s">
        <v>177</v>
      </c>
      <c r="C9" s="82" t="s">
        <v>168</v>
      </c>
      <c r="D9" s="136">
        <v>100</v>
      </c>
      <c r="E9" s="135"/>
      <c r="F9" s="135"/>
      <c r="G9" s="135"/>
      <c r="H9" s="135">
        <v>100</v>
      </c>
      <c r="I9" s="21">
        <v>100</v>
      </c>
      <c r="J9" s="19"/>
      <c r="K9" s="19"/>
      <c r="L9" s="101" t="s">
        <v>177</v>
      </c>
      <c r="M9" s="82" t="s">
        <v>168</v>
      </c>
      <c r="N9" s="136">
        <v>99.802513204304674</v>
      </c>
      <c r="O9" s="135"/>
      <c r="P9" s="135"/>
      <c r="Q9" s="135"/>
      <c r="R9" s="135">
        <v>99.840059999999994</v>
      </c>
      <c r="S9" s="21">
        <v>99.767627648469883</v>
      </c>
      <c r="T9" s="19"/>
      <c r="U9" s="19"/>
      <c r="V9" s="101" t="s">
        <v>177</v>
      </c>
      <c r="W9" s="82" t="s">
        <v>168</v>
      </c>
      <c r="X9" s="136">
        <v>100</v>
      </c>
      <c r="Y9" s="135"/>
      <c r="Z9" s="135"/>
      <c r="AA9" s="135"/>
      <c r="AB9" s="135">
        <v>100</v>
      </c>
      <c r="AC9" s="21">
        <v>100</v>
      </c>
      <c r="AD9" s="19"/>
      <c r="AE9" s="19"/>
      <c r="AF9" s="101" t="s">
        <v>177</v>
      </c>
      <c r="AG9" s="82" t="s">
        <v>168</v>
      </c>
      <c r="AH9" s="136">
        <v>100</v>
      </c>
      <c r="AI9" s="135"/>
      <c r="AJ9" s="135"/>
      <c r="AK9" s="135"/>
      <c r="AL9" s="135">
        <v>100</v>
      </c>
      <c r="AM9" s="21">
        <v>100</v>
      </c>
      <c r="AN9" s="19"/>
      <c r="AO9" s="19"/>
      <c r="AP9" s="101" t="s">
        <v>177</v>
      </c>
      <c r="AQ9" s="82" t="s">
        <v>168</v>
      </c>
      <c r="AR9" s="136">
        <v>100</v>
      </c>
      <c r="AS9" s="135"/>
      <c r="AT9" s="135"/>
      <c r="AU9" s="135"/>
      <c r="AV9" s="135">
        <v>100</v>
      </c>
      <c r="AW9" s="21">
        <v>100</v>
      </c>
      <c r="AX9" s="19"/>
      <c r="AY9" s="1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78" t="str">
        <f ca="true">IF(ISBLANK('Data Summary'!A12),"",'Data Summary'!A12)</f>
        <v/>
      </c>
      <c r="B10" s="104" t="s">
        <v>12</v>
      </c>
      <c r="C10" s="556" t="s">
        <v>183</v>
      </c>
      <c r="D10" s="557"/>
      <c r="E10" s="557"/>
      <c r="F10" s="557"/>
      <c r="G10" s="557"/>
      <c r="H10" s="557"/>
      <c r="I10" s="558"/>
      <c r="J10" s="10"/>
      <c r="K10" s="10"/>
      <c r="L10" s="104" t="s">
        <v>12</v>
      </c>
      <c r="M10" s="556" t="s">
        <v>234</v>
      </c>
      <c r="N10" s="557"/>
      <c r="O10" s="557"/>
      <c r="P10" s="557"/>
      <c r="Q10" s="557"/>
      <c r="R10" s="557"/>
      <c r="S10" s="558"/>
      <c r="T10" s="10"/>
      <c r="U10" s="10"/>
      <c r="V10" s="104" t="s">
        <v>12</v>
      </c>
      <c r="W10" s="556" t="s">
        <v>183</v>
      </c>
      <c r="X10" s="557"/>
      <c r="Y10" s="557"/>
      <c r="Z10" s="557"/>
      <c r="AA10" s="557"/>
      <c r="AB10" s="557"/>
      <c r="AC10" s="558"/>
      <c r="AD10" s="10"/>
      <c r="AE10" s="10"/>
      <c r="AF10" s="104" t="s">
        <v>12</v>
      </c>
      <c r="AG10" s="556" t="s">
        <v>183</v>
      </c>
      <c r="AH10" s="557"/>
      <c r="AI10" s="557"/>
      <c r="AJ10" s="557"/>
      <c r="AK10" s="557"/>
      <c r="AL10" s="557"/>
      <c r="AM10" s="558"/>
      <c r="AN10" s="10"/>
      <c r="AO10" s="10"/>
      <c r="AP10" s="104" t="s">
        <v>12</v>
      </c>
      <c r="AQ10" s="556" t="s">
        <v>183</v>
      </c>
      <c r="AR10" s="557"/>
      <c r="AS10" s="557"/>
      <c r="AT10" s="557"/>
      <c r="AU10" s="557"/>
      <c r="AV10" s="557"/>
      <c r="AW10" s="558"/>
      <c r="AX10" s="10"/>
      <c r="AY10" s="10"/>
      <c r="AZ10" s="112"/>
      <c r="BA10" s="559"/>
      <c r="BB10" s="559"/>
      <c r="BC10" s="559"/>
      <c r="BD10" s="559"/>
      <c r="BE10" s="559"/>
      <c r="BF10" s="559"/>
      <c r="BG10" s="559"/>
      <c r="BJ10" s="112"/>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78" t="str">
        <f ca="true">IF(ISBLANK('Data Summary'!A13),"",'Data Summary'!A13)</f>
        <v/>
      </c>
      <c r="B11" s="104"/>
      <c r="C11" s="90" t="s">
        <v>118</v>
      </c>
      <c r="D11" s="141" t="s">
        <v>156</v>
      </c>
      <c r="E11" s="141"/>
      <c r="F11" s="141"/>
      <c r="G11" s="141"/>
      <c r="H11" s="141" t="s">
        <v>156</v>
      </c>
      <c r="I11" s="89" t="s">
        <v>156</v>
      </c>
      <c r="J11" s="10"/>
      <c r="K11" s="10"/>
      <c r="L11" s="104"/>
      <c r="M11" s="90" t="s">
        <v>118</v>
      </c>
      <c r="N11" s="141"/>
      <c r="O11" s="141"/>
      <c r="P11" s="141"/>
      <c r="Q11" s="141"/>
      <c r="R11" s="141"/>
      <c r="S11" s="89"/>
      <c r="T11" s="10"/>
      <c r="U11" s="10"/>
      <c r="V11" s="104"/>
      <c r="W11" s="90" t="s">
        <v>118</v>
      </c>
      <c r="X11" s="141" t="s">
        <v>156</v>
      </c>
      <c r="Y11" s="141"/>
      <c r="Z11" s="141"/>
      <c r="AA11" s="141"/>
      <c r="AB11" s="141" t="s">
        <v>156</v>
      </c>
      <c r="AC11" s="89" t="s">
        <v>156</v>
      </c>
      <c r="AD11" s="10"/>
      <c r="AE11" s="10"/>
      <c r="AF11" s="104"/>
      <c r="AG11" s="90" t="s">
        <v>118</v>
      </c>
      <c r="AH11" s="141" t="s">
        <v>156</v>
      </c>
      <c r="AI11" s="141"/>
      <c r="AJ11" s="141"/>
      <c r="AK11" s="141"/>
      <c r="AL11" s="141" t="s">
        <v>156</v>
      </c>
      <c r="AM11" s="89" t="s">
        <v>156</v>
      </c>
      <c r="AN11" s="10"/>
      <c r="AO11" s="10"/>
      <c r="AP11" s="104"/>
      <c r="AQ11" s="90" t="s">
        <v>118</v>
      </c>
      <c r="AR11" s="141" t="s">
        <v>156</v>
      </c>
      <c r="AS11" s="141"/>
      <c r="AT11" s="141"/>
      <c r="AU11" s="141"/>
      <c r="AV11" s="141" t="s">
        <v>156</v>
      </c>
      <c r="AW11" s="89" t="s">
        <v>156</v>
      </c>
      <c r="AX11" s="10"/>
      <c r="AY11" s="10"/>
      <c r="AZ11" s="112"/>
      <c r="BA11" s="112"/>
      <c r="BB11" s="129"/>
      <c r="BC11" s="129"/>
      <c r="BD11" s="129"/>
      <c r="BE11" s="129"/>
      <c r="BF11" s="129"/>
      <c r="BG11" s="129"/>
      <c r="BJ11" s="112"/>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78" t="str">
        <f ca="true">IF(ISBLANK('Data Summary'!A14),"",'Data Summary'!A14)</f>
        <v/>
      </c>
      <c r="B12" s="104"/>
      <c r="C12" s="90" t="s">
        <v>124</v>
      </c>
      <c r="D12" s="141" t="s">
        <v>156</v>
      </c>
      <c r="E12" s="141"/>
      <c r="F12" s="141"/>
      <c r="G12" s="141"/>
      <c r="H12" s="141" t="s">
        <v>156</v>
      </c>
      <c r="I12" s="89" t="s">
        <v>156</v>
      </c>
      <c r="J12" s="10"/>
      <c r="K12" s="10"/>
      <c r="L12" s="104"/>
      <c r="M12" s="90" t="s">
        <v>124</v>
      </c>
      <c r="N12" s="141"/>
      <c r="O12" s="141"/>
      <c r="P12" s="141"/>
      <c r="Q12" s="141"/>
      <c r="R12" s="141"/>
      <c r="S12" s="89"/>
      <c r="T12" s="10"/>
      <c r="U12" s="10"/>
      <c r="V12" s="104"/>
      <c r="W12" s="90" t="s">
        <v>124</v>
      </c>
      <c r="X12" s="141" t="s">
        <v>156</v>
      </c>
      <c r="Y12" s="141"/>
      <c r="Z12" s="141"/>
      <c r="AA12" s="141"/>
      <c r="AB12" s="141" t="s">
        <v>156</v>
      </c>
      <c r="AC12" s="89" t="s">
        <v>156</v>
      </c>
      <c r="AD12" s="10"/>
      <c r="AE12" s="10"/>
      <c r="AF12" s="104"/>
      <c r="AG12" s="90" t="s">
        <v>124</v>
      </c>
      <c r="AH12" s="141" t="s">
        <v>156</v>
      </c>
      <c r="AI12" s="141"/>
      <c r="AJ12" s="141"/>
      <c r="AK12" s="141"/>
      <c r="AL12" s="141" t="s">
        <v>156</v>
      </c>
      <c r="AM12" s="89" t="s">
        <v>156</v>
      </c>
      <c r="AN12" s="10"/>
      <c r="AO12" s="10"/>
      <c r="AP12" s="104"/>
      <c r="AQ12" s="90" t="s">
        <v>124</v>
      </c>
      <c r="AR12" s="141" t="s">
        <v>156</v>
      </c>
      <c r="AS12" s="141"/>
      <c r="AT12" s="141"/>
      <c r="AU12" s="141"/>
      <c r="AV12" s="141" t="s">
        <v>156</v>
      </c>
      <c r="AW12" s="89" t="s">
        <v>156</v>
      </c>
      <c r="AX12" s="10"/>
      <c r="AY12" s="10"/>
      <c r="AZ12" s="112"/>
      <c r="BA12" s="112"/>
      <c r="BB12" s="129"/>
      <c r="BC12" s="129"/>
      <c r="BD12" s="129"/>
      <c r="BE12" s="129"/>
      <c r="BF12" s="129"/>
      <c r="BG12" s="129"/>
      <c r="BJ12" s="112"/>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78" t="str">
        <f ca="true">IF(ISBLANK('Data Summary'!A15),"",'Data Summary'!A15)</f>
        <v/>
      </c>
      <c r="B13" s="104"/>
      <c r="C13" s="90" t="s">
        <v>101</v>
      </c>
      <c r="D13" s="141" t="s">
        <v>156</v>
      </c>
      <c r="E13" s="141"/>
      <c r="F13" s="141"/>
      <c r="G13" s="141"/>
      <c r="H13" s="141" t="s">
        <v>156</v>
      </c>
      <c r="I13" s="89" t="s">
        <v>156</v>
      </c>
      <c r="J13" s="10"/>
      <c r="K13" s="10"/>
      <c r="L13" s="104"/>
      <c r="M13" s="90" t="s">
        <v>101</v>
      </c>
      <c r="N13" s="141" t="s">
        <v>156</v>
      </c>
      <c r="O13" s="141"/>
      <c r="P13" s="141"/>
      <c r="Q13" s="141"/>
      <c r="R13" s="141" t="s">
        <v>156</v>
      </c>
      <c r="S13" s="89" t="s">
        <v>156</v>
      </c>
      <c r="T13" s="10"/>
      <c r="U13" s="10"/>
      <c r="V13" s="104"/>
      <c r="W13" s="90" t="s">
        <v>101</v>
      </c>
      <c r="X13" s="141" t="s">
        <v>156</v>
      </c>
      <c r="Y13" s="141"/>
      <c r="Z13" s="141"/>
      <c r="AA13" s="141"/>
      <c r="AB13" s="141" t="s">
        <v>156</v>
      </c>
      <c r="AC13" s="89" t="s">
        <v>156</v>
      </c>
      <c r="AD13" s="10"/>
      <c r="AE13" s="10"/>
      <c r="AF13" s="104"/>
      <c r="AG13" s="90" t="s">
        <v>101</v>
      </c>
      <c r="AH13" s="141" t="s">
        <v>156</v>
      </c>
      <c r="AI13" s="141"/>
      <c r="AJ13" s="141"/>
      <c r="AK13" s="141"/>
      <c r="AL13" s="141" t="s">
        <v>156</v>
      </c>
      <c r="AM13" s="89" t="s">
        <v>156</v>
      </c>
      <c r="AN13" s="10"/>
      <c r="AO13" s="10"/>
      <c r="AP13" s="104"/>
      <c r="AQ13" s="90" t="s">
        <v>101</v>
      </c>
      <c r="AR13" s="141" t="s">
        <v>156</v>
      </c>
      <c r="AS13" s="141"/>
      <c r="AT13" s="141"/>
      <c r="AU13" s="141"/>
      <c r="AV13" s="141" t="s">
        <v>156</v>
      </c>
      <c r="AW13" s="89" t="s">
        <v>156</v>
      </c>
      <c r="AX13" s="10"/>
      <c r="AY13" s="10"/>
      <c r="AZ13" s="112"/>
      <c r="BA13" s="112"/>
      <c r="BB13" s="129"/>
      <c r="BC13" s="129"/>
      <c r="BD13" s="129"/>
      <c r="BE13" s="129"/>
      <c r="BF13" s="129"/>
      <c r="BG13" s="129"/>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78" t="str">
        <f ca="true">IF(ISBLANK('Data Summary'!A16),"",'Data Summary'!A16)</f>
        <v/>
      </c>
      <c r="B14" s="105"/>
      <c r="C14" s="83" t="s">
        <v>22</v>
      </c>
      <c r="D14" s="9"/>
      <c r="E14" s="9"/>
      <c r="F14" s="9"/>
      <c r="G14" s="64"/>
      <c r="H14" s="65"/>
      <c r="I14" s="66"/>
      <c r="J14" s="10"/>
      <c r="K14" s="10"/>
      <c r="L14" s="105"/>
      <c r="M14" s="83" t="s">
        <v>22</v>
      </c>
      <c r="N14" s="9"/>
      <c r="O14" s="9"/>
      <c r="P14" s="9"/>
      <c r="Q14" s="64"/>
      <c r="R14" s="65"/>
      <c r="S14" s="66"/>
      <c r="T14" s="10"/>
      <c r="U14" s="10"/>
      <c r="V14" s="105"/>
      <c r="W14" s="83" t="s">
        <v>22</v>
      </c>
      <c r="X14" s="9"/>
      <c r="Y14" s="9"/>
      <c r="Z14" s="9"/>
      <c r="AA14" s="64"/>
      <c r="AB14" s="65"/>
      <c r="AC14" s="66"/>
      <c r="AD14" s="10"/>
      <c r="AE14" s="10"/>
      <c r="AF14" s="105"/>
      <c r="AG14" s="83" t="s">
        <v>22</v>
      </c>
      <c r="AH14" s="9"/>
      <c r="AI14" s="9"/>
      <c r="AJ14" s="9"/>
      <c r="AK14" s="64"/>
      <c r="AL14" s="65"/>
      <c r="AM14" s="66"/>
      <c r="AN14" s="10"/>
      <c r="AO14" s="10"/>
      <c r="AP14" s="105"/>
      <c r="AQ14" s="83" t="s">
        <v>22</v>
      </c>
      <c r="AR14" s="9"/>
      <c r="AS14" s="9"/>
      <c r="AT14" s="9"/>
      <c r="AU14" s="64"/>
      <c r="AV14" s="65"/>
      <c r="AW14" s="66"/>
      <c r="AX14" s="10"/>
      <c r="AY14" s="10"/>
      <c r="BB14" s="128"/>
      <c r="BC14" s="128"/>
      <c r="BD14" s="128"/>
      <c r="BE14" s="128"/>
      <c r="BF14" s="128"/>
      <c r="BG14" s="128"/>
    </row>
    <row xmlns:x14ac="http://schemas.microsoft.com/office/spreadsheetml/2009/9/ac" r="15" ht="15.75" customHeight="true" thickBot="true" x14ac:dyDescent="0.3">
      <c r="A15" s="37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BB15" s="128"/>
      <c r="BC15" s="128"/>
      <c r="BD15" s="128"/>
      <c r="BE15" s="128"/>
      <c r="BF15" s="128"/>
      <c r="BG15" s="128"/>
    </row>
    <row xmlns:x14ac="http://schemas.microsoft.com/office/spreadsheetml/2009/9/ac" r="16" s="3" customFormat="true" x14ac:dyDescent="0.25">
      <c r="A16" s="378"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78"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78"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78"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78"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78"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78"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78"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78"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78"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78"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78"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78"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78"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78"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78"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8"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8"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8"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8"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8"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8"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8"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8"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8"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8"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8"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8"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8"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8"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8"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8"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8"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8"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8"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8"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8"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8"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8"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8"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8"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8"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8"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8"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8"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8"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8"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8"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8"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8"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8"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8"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8"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8"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8"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8"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8"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8"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8"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8"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8"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8"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8"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8"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8"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8"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8"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8"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8"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8"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8"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8"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8"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8"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8"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8"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8"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8"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8"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8"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8"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8"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8"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8"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8"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8"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8"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8"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8"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8"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8"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8"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8"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8"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8"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8"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8"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8"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8"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8"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8"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8"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8"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8"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8"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8"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8"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8"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8"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8"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8"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8"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8"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8"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8"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8"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8"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8"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8"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8"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8"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8"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8"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8"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8"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8"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8"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8"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8"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8"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8"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8"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8"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8"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8"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8"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2"/>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2"/>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2"/>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2"/>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2"/>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2"/>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2"/>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2"/>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2"/>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2"/>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2"/>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2"/>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2"/>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2"/>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2"/>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2"/>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2"/>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2"/>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2"/>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2"/>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2"/>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2"/>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2"/>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2"/>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2"/>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2"/>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2"/>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2"/>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2"/>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2"/>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2"/>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2"/>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2"/>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2"/>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2"/>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2"/>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2"/>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2"/>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2"/>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2"/>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2"/>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2"/>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2"/>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2"/>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2"/>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2"/>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2"/>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2"/>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2"/>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2"/>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2"/>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2"/>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2"/>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2"/>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2"/>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2"/>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2"/>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2"/>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2"/>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2"/>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2"/>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2"/>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2"/>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2"/>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2"/>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2"/>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2"/>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2"/>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2"/>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2"/>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2"/>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2"/>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2"/>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2"/>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2"/>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2"/>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2"/>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2"/>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2"/>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2"/>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2"/>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2"/>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2"/>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2"/>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2"/>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2"/>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2"/>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2"/>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2"/>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2"/>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2"/>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2"/>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2"/>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2"/>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2"/>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2"/>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2"/>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2"/>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2"/>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2"/>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2"/>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2"/>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2"/>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2"/>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2"/>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2"/>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2"/>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2"/>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2"/>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2"/>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2"/>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2"/>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2"/>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2"/>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2"/>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2"/>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2"/>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2"/>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2"/>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2"/>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2"/>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2"/>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2"/>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2"/>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2"/>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2"/>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2"/>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2"/>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2"/>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2"/>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2"/>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2"/>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2"/>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2"/>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2"/>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2"/>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2"/>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2"/>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2"/>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2"/>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2"/>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2"/>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2"/>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2"/>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2"/>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2"/>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2"/>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2"/>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2"/>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2"/>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2"/>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2"/>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2"/>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2"/>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2"/>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2"/>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2"/>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2"/>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2"/>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2"/>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2"/>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2"/>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2"/>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2"/>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2"/>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2"/>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2"/>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2"/>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2"/>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2"/>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2"/>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2"/>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2"/>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2"/>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2"/>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2"/>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2"/>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2"/>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2"/>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2"/>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2"/>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2"/>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2"/>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2"/>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2"/>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2"/>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2"/>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2"/>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2"/>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2"/>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2"/>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2"/>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2"/>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2"/>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2"/>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2"/>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2"/>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2"/>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2"/>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2"/>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2"/>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2"/>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2"/>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2"/>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2"/>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2"/>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2"/>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2"/>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2"/>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2"/>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2"/>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2"/>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2"/>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2"/>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2"/>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2"/>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2"/>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2"/>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2"/>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2"/>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2"/>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2"/>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2"/>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2"/>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2"/>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2"/>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2"/>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2"/>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2"/>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2"/>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2"/>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2"/>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2"/>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2"/>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2"/>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2"/>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2"/>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2"/>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2"/>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2"/>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2"/>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2"/>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2"/>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2"/>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2"/>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2"/>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2"/>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2"/>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2"/>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2"/>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2"/>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2"/>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2"/>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2"/>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2"/>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2"/>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2"/>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2"/>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2"/>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2"/>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2"/>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2"/>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2"/>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2"/>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2"/>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2"/>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2"/>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2"/>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2"/>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2"/>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2"/>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2"/>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2"/>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2"/>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2"/>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2"/>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2"/>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2"/>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2"/>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2"/>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2"/>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2"/>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2"/>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2"/>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2"/>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2"/>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2"/>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2"/>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2"/>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2"/>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2"/>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2"/>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2"/>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2"/>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2"/>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2"/>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2"/>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2"/>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2"/>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2"/>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2"/>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2"/>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2"/>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2"/>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2"/>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2"/>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2"/>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2"/>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2"/>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2"/>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2"/>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2"/>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2"/>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2"/>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2"/>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2"/>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2"/>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2"/>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2"/>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2"/>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2"/>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2"/>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2"/>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2"/>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2"/>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2"/>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2"/>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2"/>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2"/>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2"/>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2"/>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2"/>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2"/>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2"/>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2"/>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2"/>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2"/>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2"/>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2"/>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2"/>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2"/>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2"/>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2"/>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2"/>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2"/>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2"/>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2"/>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2"/>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2"/>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2"/>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2"/>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2"/>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2"/>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2"/>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2"/>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2"/>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2"/>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2"/>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2"/>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2"/>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2"/>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2"/>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2"/>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2"/>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2"/>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2"/>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2"/>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2"/>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2"/>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2"/>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2"/>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2"/>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2"/>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2"/>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2"/>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2"/>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2"/>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2"/>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2"/>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2"/>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2"/>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2"/>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2"/>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2"/>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2"/>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2"/>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2"/>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2"/>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2"/>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2"/>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2"/>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2"/>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2"/>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2"/>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2"/>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2"/>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2"/>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2"/>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2"/>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2"/>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2"/>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2"/>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2"/>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2"/>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2"/>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2"/>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2"/>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2"/>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2"/>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2"/>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2"/>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2"/>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2"/>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2"/>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2"/>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2"/>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2"/>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2"/>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2"/>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2"/>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2"/>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2"/>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2"/>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2"/>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2"/>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2"/>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2"/>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2"/>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2"/>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2"/>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2"/>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2"/>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2"/>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2"/>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2"/>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2"/>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2"/>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2"/>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2"/>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2"/>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2"/>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2"/>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2"/>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2"/>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2"/>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2"/>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2"/>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2"/>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2"/>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2"/>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2"/>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2"/>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2"/>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2"/>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2"/>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2"/>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2"/>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2"/>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2"/>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2"/>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2"/>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2"/>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2"/>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2"/>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2"/>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2"/>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2"/>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2"/>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2"/>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2"/>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2"/>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7">
    <mergeCell ref="C10:I10"/>
    <mergeCell ref="BA10:BG10"/>
    <mergeCell ref="M10:S10"/>
    <mergeCell ref="A2:A3"/>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Thailand</v>
      </c>
      <c r="C2" s="92"/>
      <c r="D2" s="93"/>
      <c r="E2" s="93"/>
      <c r="F2" s="93"/>
      <c r="G2" s="94"/>
    </row>
    <row xmlns:x14ac="http://schemas.microsoft.com/office/spreadsheetml/2009/9/ac" r="3" x14ac:dyDescent="0.2">
      <c r="B3" s="563" t="s">
        <v>178</v>
      </c>
      <c r="C3" s="563"/>
      <c r="D3" s="563"/>
      <c r="E3" s="563"/>
      <c r="F3" s="563"/>
      <c r="G3" s="564"/>
    </row>
    <row xmlns:x14ac="http://schemas.microsoft.com/office/spreadsheetml/2009/9/ac" r="4" ht="13.5" x14ac:dyDescent="0.2">
      <c r="B4" s="96" t="s">
        <v>4</v>
      </c>
      <c r="C4" s="96" t="s">
        <v>58</v>
      </c>
      <c r="D4" s="96" t="s">
        <v>62</v>
      </c>
      <c r="E4" s="96" t="s">
        <v>59</v>
      </c>
      <c r="F4" s="96" t="s">
        <v>60</v>
      </c>
      <c r="G4" s="96" t="s">
        <v>61</v>
      </c>
    </row>
    <row xmlns:x14ac="http://schemas.microsoft.com/office/spreadsheetml/2009/9/ac" r="5" x14ac:dyDescent="0.2">
      <c r="B5" s="770">
        <v>2000</v>
      </c>
      <c r="C5" s="914">
        <v>14225729</v>
      </c>
      <c r="D5" s="915">
        <v>31.38599967956543</v>
      </c>
      <c r="E5" s="916">
        <v>2888642</v>
      </c>
      <c r="F5" s="917">
        <v>5678015</v>
      </c>
      <c r="G5" s="918">
        <v>5659072</v>
      </c>
    </row>
    <row xmlns:x14ac="http://schemas.microsoft.com/office/spreadsheetml/2009/9/ac" r="6" x14ac:dyDescent="0.2">
      <c r="B6" s="776">
        <v>2001</v>
      </c>
      <c r="C6" s="919">
        <v>14147626</v>
      </c>
      <c r="D6" s="920">
        <v>32.548000335693359</v>
      </c>
      <c r="E6" s="921">
        <v>2820755</v>
      </c>
      <c r="F6" s="922">
        <v>5749989</v>
      </c>
      <c r="G6" s="923">
        <v>5576882</v>
      </c>
    </row>
    <row xmlns:x14ac="http://schemas.microsoft.com/office/spreadsheetml/2009/9/ac" r="7" x14ac:dyDescent="0.2">
      <c r="B7" s="782">
        <v>2002</v>
      </c>
      <c r="C7" s="924">
        <v>14036428</v>
      </c>
      <c r="D7" s="925">
        <v>33.734001159667969</v>
      </c>
      <c r="E7" s="926">
        <v>2682072</v>
      </c>
      <c r="F7" s="927">
        <v>5792636</v>
      </c>
      <c r="G7" s="928">
        <v>5561720</v>
      </c>
    </row>
    <row xmlns:x14ac="http://schemas.microsoft.com/office/spreadsheetml/2009/9/ac" r="8" x14ac:dyDescent="0.2">
      <c r="B8" s="788">
        <v>2003</v>
      </c>
      <c r="C8" s="929">
        <v>13886585</v>
      </c>
      <c r="D8" s="930">
        <v>34.940998077392578</v>
      </c>
      <c r="E8" s="931">
        <v>2541957</v>
      </c>
      <c r="F8" s="932">
        <v>5789168</v>
      </c>
      <c r="G8" s="933">
        <v>5555460</v>
      </c>
    </row>
    <row xmlns:x14ac="http://schemas.microsoft.com/office/spreadsheetml/2009/9/ac" r="9" x14ac:dyDescent="0.2">
      <c r="B9" s="794">
        <v>2004</v>
      </c>
      <c r="C9" s="934">
        <v>13774909</v>
      </c>
      <c r="D9" s="935">
        <v>36.169002532958984</v>
      </c>
      <c r="E9" s="936">
        <v>2451312</v>
      </c>
      <c r="F9" s="937">
        <v>5723597</v>
      </c>
      <c r="G9" s="938">
        <v>5600000</v>
      </c>
    </row>
    <row xmlns:x14ac="http://schemas.microsoft.com/office/spreadsheetml/2009/9/ac" r="10" x14ac:dyDescent="0.2">
      <c r="B10" s="800">
        <v>2005</v>
      </c>
      <c r="C10" s="939">
        <v>13683361</v>
      </c>
      <c r="D10" s="940">
        <v>37.411003112792969</v>
      </c>
      <c r="E10" s="941">
        <v>2410120</v>
      </c>
      <c r="F10" s="942">
        <v>5609712</v>
      </c>
      <c r="G10" s="943">
        <v>5663529</v>
      </c>
    </row>
    <row xmlns:x14ac="http://schemas.microsoft.com/office/spreadsheetml/2009/9/ac" r="11" x14ac:dyDescent="0.2">
      <c r="B11" s="806">
        <v>2006</v>
      </c>
      <c r="C11" s="944">
        <v>13587042</v>
      </c>
      <c r="D11" s="945">
        <v>38.673000335693359</v>
      </c>
      <c r="E11" s="946">
        <v>2362114</v>
      </c>
      <c r="F11" s="947">
        <v>5505594</v>
      </c>
      <c r="G11" s="948">
        <v>5719334</v>
      </c>
    </row>
    <row xmlns:x14ac="http://schemas.microsoft.com/office/spreadsheetml/2009/9/ac" r="12" x14ac:dyDescent="0.2">
      <c r="B12" s="812">
        <v>2007</v>
      </c>
      <c r="C12" s="949">
        <v>13493228</v>
      </c>
      <c r="D12" s="950">
        <v>39.950000762939453</v>
      </c>
      <c r="E12" s="951">
        <v>2383662</v>
      </c>
      <c r="F12" s="952">
        <v>5324375</v>
      </c>
      <c r="G12" s="953">
        <v>5785191</v>
      </c>
    </row>
    <row xmlns:x14ac="http://schemas.microsoft.com/office/spreadsheetml/2009/9/ac" r="13" x14ac:dyDescent="0.2">
      <c r="B13" s="818">
        <v>2008</v>
      </c>
      <c r="C13" s="954">
        <v>13335693</v>
      </c>
      <c r="D13" s="955">
        <v>41.242000579833984</v>
      </c>
      <c r="E13" s="956">
        <v>2391976</v>
      </c>
      <c r="F13" s="957">
        <v>5123190</v>
      </c>
      <c r="G13" s="958">
        <v>5820527</v>
      </c>
    </row>
    <row xmlns:x14ac="http://schemas.microsoft.com/office/spreadsheetml/2009/9/ac" r="14" x14ac:dyDescent="0.2">
      <c r="B14" s="824">
        <v>2009</v>
      </c>
      <c r="C14" s="959">
        <v>13158936</v>
      </c>
      <c r="D14" s="960">
        <v>42.542999267578125</v>
      </c>
      <c r="E14" s="961">
        <v>2394805</v>
      </c>
      <c r="F14" s="962">
        <v>4940903</v>
      </c>
      <c r="G14" s="963">
        <v>5823228</v>
      </c>
    </row>
    <row xmlns:x14ac="http://schemas.microsoft.com/office/spreadsheetml/2009/9/ac" r="15" x14ac:dyDescent="0.2">
      <c r="B15" s="830">
        <v>2010</v>
      </c>
      <c r="C15" s="964">
        <v>12987806</v>
      </c>
      <c r="D15" s="965">
        <v>43.856002807617188</v>
      </c>
      <c r="E15" s="966">
        <v>2382100</v>
      </c>
      <c r="F15" s="967">
        <v>4857931</v>
      </c>
      <c r="G15" s="968">
        <v>5747775</v>
      </c>
    </row>
    <row xmlns:x14ac="http://schemas.microsoft.com/office/spreadsheetml/2009/9/ac" r="16" x14ac:dyDescent="0.2">
      <c r="B16" s="836">
        <v>2011</v>
      </c>
      <c r="C16" s="969">
        <v>12812221</v>
      </c>
      <c r="D16" s="970">
        <v>44.697998046875</v>
      </c>
      <c r="E16" s="971">
        <v>2361448</v>
      </c>
      <c r="F16" s="972">
        <v>4822913</v>
      </c>
      <c r="G16" s="973">
        <v>5627860</v>
      </c>
    </row>
    <row xmlns:x14ac="http://schemas.microsoft.com/office/spreadsheetml/2009/9/ac" r="17" x14ac:dyDescent="0.2">
      <c r="B17" s="842">
        <v>2012</v>
      </c>
      <c r="C17" s="974">
        <v>12637809</v>
      </c>
      <c r="D17" s="975">
        <v>45.444999694824219</v>
      </c>
      <c r="E17" s="976">
        <v>2346484</v>
      </c>
      <c r="F17" s="977">
        <v>4773859</v>
      </c>
      <c r="G17" s="978">
        <v>5517466</v>
      </c>
    </row>
    <row xmlns:x14ac="http://schemas.microsoft.com/office/spreadsheetml/2009/9/ac" r="18" x14ac:dyDescent="0.2">
      <c r="B18" s="848">
        <v>2013</v>
      </c>
      <c r="C18" s="979">
        <v>12515325</v>
      </c>
      <c r="D18" s="980">
        <v>46.193000793457031</v>
      </c>
      <c r="E18" s="981">
        <v>2331463</v>
      </c>
      <c r="F18" s="982">
        <v>4822945</v>
      </c>
      <c r="G18" s="983">
        <v>5360917</v>
      </c>
    </row>
    <row xmlns:x14ac="http://schemas.microsoft.com/office/spreadsheetml/2009/9/ac" r="19" x14ac:dyDescent="0.2">
      <c r="B19" s="854">
        <v>2014</v>
      </c>
      <c r="C19" s="984">
        <v>12312464</v>
      </c>
      <c r="D19" s="985">
        <v>46.943000793457031</v>
      </c>
      <c r="E19" s="986">
        <v>2338916</v>
      </c>
      <c r="F19" s="987">
        <v>4812779</v>
      </c>
      <c r="G19" s="988">
        <v>5160769</v>
      </c>
    </row>
    <row xmlns:x14ac="http://schemas.microsoft.com/office/spreadsheetml/2009/9/ac" r="20" x14ac:dyDescent="0.2">
      <c r="B20" s="860">
        <v>2015</v>
      </c>
      <c r="C20" s="989">
        <v>12254125</v>
      </c>
      <c r="D20" s="990">
        <v>47.694000244140625</v>
      </c>
      <c r="E20" s="991">
        <v>2407459</v>
      </c>
      <c r="F20" s="992">
        <v>4820564</v>
      </c>
      <c r="G20" s="993">
        <v>5026102</v>
      </c>
    </row>
    <row xmlns:x14ac="http://schemas.microsoft.com/office/spreadsheetml/2009/9/ac" r="21" x14ac:dyDescent="0.2">
      <c r="B21" s="866">
        <v>2016</v>
      </c>
      <c r="C21" s="994">
        <v>12137485</v>
      </c>
      <c r="D21" s="995">
        <v>48.447998046875</v>
      </c>
      <c r="E21" s="996">
        <v>2425837</v>
      </c>
      <c r="F21" s="997">
        <v>4769750</v>
      </c>
      <c r="G21" s="998">
        <v>4941898</v>
      </c>
    </row>
    <row xmlns:x14ac="http://schemas.microsoft.com/office/spreadsheetml/2009/9/ac" r="22" x14ac:dyDescent="0.2">
      <c r="B22" s="872">
        <v>2017</v>
      </c>
      <c r="C22" s="999">
        <v>12068883</v>
      </c>
      <c r="D22" s="1000">
        <v>49.200000762939453</v>
      </c>
      <c r="E22" s="1001">
        <v>2399996</v>
      </c>
      <c r="F22" s="1002">
        <v>4766140</v>
      </c>
      <c r="G22" s="1003">
        <v>4902747</v>
      </c>
    </row>
    <row xmlns:x14ac="http://schemas.microsoft.com/office/spreadsheetml/2009/9/ac" r="23" x14ac:dyDescent="0.2">
      <c r="B23" s="878">
        <v>2018</v>
      </c>
      <c r="C23" s="1004">
        <v>11960602</v>
      </c>
      <c r="D23" s="1005">
        <v>49.948997497558594</v>
      </c>
      <c r="E23" s="1006">
        <v>2306968</v>
      </c>
      <c r="F23" s="1007">
        <v>4801165</v>
      </c>
      <c r="G23" s="1008">
        <v>4852469</v>
      </c>
    </row>
    <row xmlns:x14ac="http://schemas.microsoft.com/office/spreadsheetml/2009/9/ac" r="24" x14ac:dyDescent="0.2">
      <c r="B24" s="884">
        <v>2019</v>
      </c>
      <c r="C24" s="1009">
        <v>11867395</v>
      </c>
      <c r="D24" s="1010">
        <v>50.691997528076172</v>
      </c>
      <c r="E24" s="1011">
        <v>2228195</v>
      </c>
      <c r="F24" s="1012">
        <v>4785207</v>
      </c>
      <c r="G24" s="1013">
        <v>4853993</v>
      </c>
    </row>
    <row xmlns:x14ac="http://schemas.microsoft.com/office/spreadsheetml/2009/9/ac" r="25" x14ac:dyDescent="0.2">
      <c r="B25" s="890">
        <v>2020</v>
      </c>
      <c r="C25" s="1014">
        <v>11753234</v>
      </c>
      <c r="D25" s="1015">
        <v>51.430000305175781</v>
      </c>
      <c r="E25" s="1016">
        <v>2152507</v>
      </c>
      <c r="F25" s="1017">
        <v>4771257</v>
      </c>
      <c r="G25" s="1018">
        <v>4829470</v>
      </c>
    </row>
    <row xmlns:x14ac="http://schemas.microsoft.com/office/spreadsheetml/2009/9/ac" r="26" x14ac:dyDescent="0.2">
      <c r="B26" s="896">
        <v>2021</v>
      </c>
      <c r="C26" s="1019">
        <v>11612410</v>
      </c>
      <c r="D26" s="1020">
        <v>52.162998199462891</v>
      </c>
      <c r="E26" s="1021">
        <v>2075483</v>
      </c>
      <c r="F26" s="1022">
        <v>4718930</v>
      </c>
      <c r="G26" s="1023">
        <v>4817997</v>
      </c>
    </row>
    <row xmlns:x14ac="http://schemas.microsoft.com/office/spreadsheetml/2009/9/ac" r="27" x14ac:dyDescent="0.2">
      <c r="B27" s="902">
        <v>2022</v>
      </c>
      <c r="C27" s="903">
        <v>11400284</v>
      </c>
      <c r="D27" s="904">
        <v>52.888999938964844</v>
      </c>
      <c r="E27" s="905">
        <v>1981049</v>
      </c>
      <c r="F27" s="906">
        <v>4651455</v>
      </c>
      <c r="G27" s="907">
        <v>4767780</v>
      </c>
    </row>
    <row xmlns:x14ac="http://schemas.microsoft.com/office/spreadsheetml/2009/9/ac" r="28" x14ac:dyDescent="0.2">
      <c r="B28" s="908">
        <v>2023</v>
      </c>
      <c r="C28" s="909">
        <v>11560116</v>
      </c>
      <c r="D28" s="910">
        <v>53.608001708984375</v>
      </c>
      <c r="E28" s="911">
        <v>2046885</v>
      </c>
      <c r="F28" s="912">
        <v>4626360</v>
      </c>
      <c r="G28" s="913">
        <v>4886871</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99" t="s">
        <v>184</v>
      </c>
      <c r="G36" s="97"/>
    </row>
    <row xmlns:x14ac="http://schemas.microsoft.com/office/spreadsheetml/2009/9/ac" r="37" ht="14.25" x14ac:dyDescent="0.2">
      <c r="B37" s="99" t="s">
        <v>209</v>
      </c>
    </row>
    <row xmlns:x14ac="http://schemas.microsoft.com/office/spreadsheetml/2009/9/ac" r="38" ht="14.25" x14ac:dyDescent="0.2">
      <c r="B38" s="99" t="s">
        <v>240</v>
      </c>
    </row>
    <row xmlns:x14ac="http://schemas.microsoft.com/office/spreadsheetml/2009/9/ac" r="39" x14ac:dyDescent="0.2">
      <c r="B39" s="398" t="s">
        <v>210</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19587-004F-4DB3-A27F-100C8639D15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5" t="s">
        <v>212</v>
      </c>
      <c r="C2" s="565"/>
    </row>
    <row xmlns:x14ac="http://schemas.microsoft.com/office/spreadsheetml/2009/9/ac" r="3" ht="6" customHeight="true" x14ac:dyDescent="0.25">
      <c r="B3" s="362"/>
    </row>
    <row xmlns:x14ac="http://schemas.microsoft.com/office/spreadsheetml/2009/9/ac" r="4" ht="30" customHeight="true" x14ac:dyDescent="0.25">
      <c r="B4" s="364" t="s">
        <v>213</v>
      </c>
      <c r="C4" s="365" t="s">
        <v>214</v>
      </c>
    </row>
    <row xmlns:x14ac="http://schemas.microsoft.com/office/spreadsheetml/2009/9/ac" r="5" ht="30" customHeight="true" x14ac:dyDescent="0.25">
      <c r="B5" s="364" t="s">
        <v>46</v>
      </c>
      <c r="C5" s="365" t="s">
        <v>215</v>
      </c>
    </row>
    <row xmlns:x14ac="http://schemas.microsoft.com/office/spreadsheetml/2009/9/ac" r="6" ht="30" customHeight="true" x14ac:dyDescent="0.25">
      <c r="B6" s="364" t="s">
        <v>216</v>
      </c>
      <c r="C6" s="365" t="s">
        <v>217</v>
      </c>
    </row>
    <row xmlns:x14ac="http://schemas.microsoft.com/office/spreadsheetml/2009/9/ac" r="7" ht="30" customHeight="true" x14ac:dyDescent="0.25">
      <c r="B7" s="364" t="s">
        <v>218</v>
      </c>
      <c r="C7" s="365" t="s">
        <v>219</v>
      </c>
    </row>
    <row xmlns:x14ac="http://schemas.microsoft.com/office/spreadsheetml/2009/9/ac" r="8" ht="30" customHeight="true" x14ac:dyDescent="0.25">
      <c r="B8" s="364" t="s">
        <v>143</v>
      </c>
      <c r="C8" s="365" t="s">
        <v>220</v>
      </c>
    </row>
    <row xmlns:x14ac="http://schemas.microsoft.com/office/spreadsheetml/2009/9/ac" r="9" ht="30" customHeight="true" x14ac:dyDescent="0.25">
      <c r="B9" s="364" t="s">
        <v>221</v>
      </c>
      <c r="C9" s="365" t="s">
        <v>222</v>
      </c>
    </row>
    <row xmlns:x14ac="http://schemas.microsoft.com/office/spreadsheetml/2009/9/ac" r="10" ht="30" customHeight="true" x14ac:dyDescent="0.25">
      <c r="B10" s="364" t="s">
        <v>147</v>
      </c>
      <c r="C10" s="365" t="s">
        <v>223</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224</v>
      </c>
    </row>
    <row xmlns:x14ac="http://schemas.microsoft.com/office/spreadsheetml/2009/9/ac" r="13" x14ac:dyDescent="0.25">
      <c r="B13" s="369" t="s">
        <v>235</v>
      </c>
    </row>
    <row xmlns:x14ac="http://schemas.microsoft.com/office/spreadsheetml/2009/9/ac" r="14" x14ac:dyDescent="0.25">
      <c r="B14" s="371" t="s">
        <v>225</v>
      </c>
    </row>
    <row xmlns:x14ac="http://schemas.microsoft.com/office/spreadsheetml/2009/9/ac" r="15" ht="76.5" customHeight="true" x14ac:dyDescent="0.25">
      <c r="B15" s="566" t="s">
        <v>226</v>
      </c>
      <c r="C15" s="56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A7F11-864E-4B09-BCD9-215277972EA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8" customWidth="true"/>
    <col min="2" max="2" width="12.375" style="568" customWidth="true"/>
    <col min="3" max="8" width="9" style="568" customWidth="true"/>
    <col min="9" max="9" width="12.375" style="568" customWidth="true"/>
    <col min="10" max="15" width="9" style="568" customWidth="true"/>
    <col min="16" max="16" width="12.375" style="568" customWidth="true"/>
    <col min="17" max="22" width="9" style="568" customWidth="true"/>
    <col min="23" max="38" width="9" style="568"/>
    <col min="39" max="16384" width="9" style="576"/>
  </cols>
  <sheetData>
    <row xmlns:x14ac="http://schemas.microsoft.com/office/spreadsheetml/2009/9/ac" r="1" s="568" customFormat="true" x14ac:dyDescent="0.2">
      <c r="A1" s="567" t="s">
        <v>149</v>
      </c>
      <c r="B1" s="567"/>
      <c r="C1" s="567"/>
      <c r="D1" s="567"/>
      <c r="E1" s="567"/>
      <c r="F1" s="567"/>
      <c r="G1" s="567"/>
      <c r="H1" s="567"/>
      <c r="I1" s="567"/>
      <c r="J1" s="567"/>
      <c r="K1" s="567"/>
      <c r="L1" s="567"/>
      <c r="M1" s="567"/>
      <c r="N1" s="567"/>
      <c r="O1" s="567"/>
      <c r="P1" s="567"/>
      <c r="Q1" s="567"/>
      <c r="R1" s="567"/>
      <c r="S1" s="567"/>
      <c r="T1" s="567"/>
      <c r="U1" s="567"/>
      <c r="V1" s="567"/>
    </row>
    <row xmlns:x14ac="http://schemas.microsoft.com/office/spreadsheetml/2009/9/ac" r="2" s="568" customFormat="true" x14ac:dyDescent="0.2">
      <c r="A2" s="567"/>
      <c r="B2" s="567"/>
      <c r="C2" s="567"/>
      <c r="D2" s="567"/>
      <c r="E2" s="567"/>
      <c r="F2" s="567"/>
      <c r="G2" s="567"/>
      <c r="H2" s="567"/>
      <c r="I2" s="567"/>
      <c r="J2" s="567"/>
      <c r="K2" s="567"/>
      <c r="L2" s="567"/>
      <c r="M2" s="567"/>
      <c r="N2" s="567"/>
      <c r="O2" s="567"/>
      <c r="P2" s="567"/>
      <c r="Q2" s="567"/>
      <c r="R2" s="567"/>
      <c r="S2" s="567"/>
      <c r="T2" s="567"/>
      <c r="U2" s="567"/>
      <c r="V2" s="567"/>
    </row>
    <row xmlns:x14ac="http://schemas.microsoft.com/office/spreadsheetml/2009/9/ac" r="3" s="568" customFormat="true" ht="18" x14ac:dyDescent="0.2">
      <c r="A3" s="569"/>
      <c r="B3" s="569"/>
      <c r="C3" s="569"/>
      <c r="D3" s="569"/>
      <c r="E3" s="569"/>
      <c r="F3" s="569"/>
      <c r="G3" s="569"/>
      <c r="H3" s="569"/>
      <c r="I3" s="569"/>
      <c r="J3" s="569"/>
      <c r="K3" s="569"/>
      <c r="L3" s="569"/>
      <c r="M3" s="569"/>
      <c r="N3" s="569"/>
      <c r="O3" s="569"/>
      <c r="P3" s="569"/>
      <c r="Q3" s="569"/>
      <c r="R3" s="569"/>
      <c r="S3" s="569"/>
      <c r="T3" s="569"/>
      <c r="U3" s="569"/>
      <c r="V3" s="569"/>
    </row>
    <row xmlns:x14ac="http://schemas.microsoft.com/office/spreadsheetml/2009/9/ac" r="4" ht="15.75" x14ac:dyDescent="0.25">
      <c r="B4" s="570" t="s">
        <v>13</v>
      </c>
      <c r="E4" s="571"/>
      <c r="I4" s="572" t="s">
        <v>14</v>
      </c>
      <c r="P4" s="573" t="s">
        <v>15</v>
      </c>
    </row>
    <row xmlns:x14ac="http://schemas.microsoft.com/office/spreadsheetml/2009/9/ac" r="6" x14ac:dyDescent="0.2">
      <c r="G6" s="574"/>
      <c r="H6" s="574"/>
      <c r="I6" s="574"/>
      <c r="K6" s="574"/>
      <c r="L6" s="574"/>
    </row>
    <row xmlns:x14ac="http://schemas.microsoft.com/office/spreadsheetml/2009/9/ac" r="7" ht="15.75" x14ac:dyDescent="0.2">
      <c r="G7" s="574"/>
      <c r="H7" s="574"/>
      <c r="I7" s="574"/>
      <c r="K7" s="575"/>
      <c r="L7" s="574"/>
    </row>
    <row xmlns:x14ac="http://schemas.microsoft.com/office/spreadsheetml/2009/9/ac" r="8" x14ac:dyDescent="0.2">
      <c r="G8" s="574"/>
      <c r="H8" s="574"/>
      <c r="I8" s="574"/>
      <c r="K8" s="574"/>
      <c r="L8" s="574"/>
    </row>
    <row xmlns:x14ac="http://schemas.microsoft.com/office/spreadsheetml/2009/9/ac" r="9" x14ac:dyDescent="0.2">
      <c r="G9" s="574"/>
      <c r="H9" s="574"/>
      <c r="I9" s="574"/>
      <c r="K9" s="574"/>
      <c r="L9" s="574"/>
    </row>
    <row xmlns:x14ac="http://schemas.microsoft.com/office/spreadsheetml/2009/9/ac" r="10" x14ac:dyDescent="0.2">
      <c r="G10" s="574"/>
      <c r="H10" s="574"/>
      <c r="I10" s="574"/>
      <c r="K10" s="574"/>
      <c r="L10" s="574"/>
    </row>
    <row xmlns:x14ac="http://schemas.microsoft.com/office/spreadsheetml/2009/9/ac" r="11" x14ac:dyDescent="0.2">
      <c r="G11" s="574"/>
      <c r="H11" s="574"/>
      <c r="I11" s="574"/>
      <c r="K11" s="574"/>
      <c r="L11" s="574"/>
    </row>
    <row xmlns:x14ac="http://schemas.microsoft.com/office/spreadsheetml/2009/9/ac" r="12" x14ac:dyDescent="0.2">
      <c r="G12" s="574"/>
      <c r="H12" s="574"/>
      <c r="I12" s="574"/>
      <c r="K12" s="574"/>
      <c r="L12" s="574"/>
    </row>
    <row xmlns:x14ac="http://schemas.microsoft.com/office/spreadsheetml/2009/9/ac" r="13" x14ac:dyDescent="0.2">
      <c r="G13" s="574"/>
      <c r="H13" s="574"/>
      <c r="I13" s="574"/>
      <c r="K13" s="574"/>
      <c r="L13" s="574"/>
    </row>
    <row xmlns:x14ac="http://schemas.microsoft.com/office/spreadsheetml/2009/9/ac" r="14" x14ac:dyDescent="0.2">
      <c r="G14" s="574"/>
      <c r="H14" s="574"/>
      <c r="I14" s="574"/>
      <c r="K14" s="574"/>
      <c r="L14" s="574"/>
    </row>
    <row xmlns:x14ac="http://schemas.microsoft.com/office/spreadsheetml/2009/9/ac" r="15" x14ac:dyDescent="0.2">
      <c r="G15" s="574"/>
      <c r="H15" s="574"/>
      <c r="I15" s="574"/>
      <c r="K15" s="574"/>
      <c r="L15" s="574"/>
    </row>
    <row xmlns:x14ac="http://schemas.microsoft.com/office/spreadsheetml/2009/9/ac" r="16" x14ac:dyDescent="0.2">
      <c r="G16" s="574"/>
      <c r="H16" s="574"/>
      <c r="I16" s="574"/>
      <c r="K16" s="574"/>
      <c r="L16" s="574"/>
    </row>
    <row xmlns:x14ac="http://schemas.microsoft.com/office/spreadsheetml/2009/9/ac" r="17" x14ac:dyDescent="0.2">
      <c r="G17" s="574"/>
      <c r="H17" s="574"/>
      <c r="I17" s="574"/>
      <c r="K17" s="574"/>
      <c r="L17" s="574"/>
    </row>
    <row xmlns:x14ac="http://schemas.microsoft.com/office/spreadsheetml/2009/9/ac" r="18" x14ac:dyDescent="0.2">
      <c r="G18" s="574"/>
      <c r="H18" s="574"/>
      <c r="I18" s="574"/>
      <c r="K18" s="574"/>
      <c r="L18" s="574"/>
    </row>
    <row xmlns:x14ac="http://schemas.microsoft.com/office/spreadsheetml/2009/9/ac" r="19" x14ac:dyDescent="0.2">
      <c r="G19" s="574"/>
      <c r="H19" s="574"/>
      <c r="I19" s="574"/>
      <c r="K19" s="574"/>
      <c r="L19" s="574"/>
    </row>
    <row xmlns:x14ac="http://schemas.microsoft.com/office/spreadsheetml/2009/9/ac" r="20" x14ac:dyDescent="0.2">
      <c r="G20" s="574"/>
      <c r="H20" s="574"/>
      <c r="I20" s="574"/>
      <c r="K20" s="574"/>
      <c r="L20" s="574"/>
    </row>
    <row xmlns:x14ac="http://schemas.microsoft.com/office/spreadsheetml/2009/9/ac" r="21" x14ac:dyDescent="0.2">
      <c r="G21" s="574"/>
      <c r="H21" s="574"/>
      <c r="I21" s="574"/>
      <c r="K21" s="574"/>
      <c r="L21" s="574"/>
    </row>
    <row xmlns:x14ac="http://schemas.microsoft.com/office/spreadsheetml/2009/9/ac" r="23" x14ac:dyDescent="0.2">
      <c r="B23" s="577"/>
    </row>
    <row xmlns:x14ac="http://schemas.microsoft.com/office/spreadsheetml/2009/9/ac" r="25" x14ac:dyDescent="0.2">
      <c r="B25" s="578"/>
      <c r="C25" s="578" t="str">
        <f>+IF(OR((C28="National*"),(D28="Urban*"),(E28="Rural*"),(F28="Pre-primary*"),(G28="Primary*"),(H28="Secondary^"),(C28="National*^"),(D28="Urban*^"),(E28="Rural*^"),(F28="Pre-primary*^"),(G28="Primary*^"),(H28="Secondary*^")),"*No basic service estimate available","")</f>
        <v>*No basic service estimate available</v>
      </c>
      <c r="J25" s="578" t="str">
        <f>+IF(OR((J28="National*"),(K28="Urban*"),(L28="Rural*"),(M28="Pre-primary*"),(N28="Primary*"),(O28="Secondary^"),(J28="National*^"),(K28="Urban*^"),(L28="Rural*^"),(M28="Pre-primary*^"),(N28="Primary*^"),(O28="Secondary*^")),"*No basic service estimate available","")</f>
        <v>*No basic service estimate available</v>
      </c>
      <c r="Q25" s="57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7"/>
      <c r="C26" s="578" t="str">
        <f>+IF(OR((C28="National*^"),(D28="Urban*^"),(E28="Rural*^"),(F28="Pre-primary*^"),(G28="Primary*^"),(H28="Secondary*^")),"^Facilities that cannot be classified as improved or unimproved are treated as limited","")</f>
        <v/>
      </c>
      <c r="J26" s="578" t="str">
        <f>+IF(OR((J28="National*^"),(K28="Urban*^"),(L28="Rural*^"),(M28="Pre-primary*^"),(N28="Primary*^"),(O28="Secondary*^")),"^Facilities that cannot be classified as improved or unimproved are treated as limited","")</f>
        <v/>
      </c>
      <c r="Q26" s="578" t="str">
        <f>+IF(OR((Q28="National*^"),(R28="Urban*^"),(S28="Rural*^"),(T28="Pre-primary*^"),(U28="Primary*^"),(V28="Secondary*^")),"^Facilities that cannot be classified as having water or not are treated as limited","")</f>
        <v/>
      </c>
    </row>
    <row xmlns:x14ac="http://schemas.microsoft.com/office/spreadsheetml/2009/9/ac" r="27" x14ac:dyDescent="0.2">
      <c r="B27" s="579" t="str">
        <f>+Introduction!C7</f>
        <v>Thailand</v>
      </c>
      <c r="C27" s="580" t="s">
        <v>203</v>
      </c>
      <c r="D27" s="580"/>
      <c r="E27" s="580"/>
      <c r="F27" s="580"/>
      <c r="G27" s="580"/>
      <c r="H27" s="580"/>
      <c r="I27" s="581" t="str">
        <f>+B27</f>
        <v>Thailand</v>
      </c>
      <c r="J27" s="582" t="s">
        <v>14</v>
      </c>
      <c r="K27" s="583"/>
      <c r="L27" s="583"/>
      <c r="M27" s="583"/>
      <c r="N27" s="583"/>
      <c r="O27" s="583"/>
      <c r="P27" s="584" t="str">
        <f>+B27</f>
        <v>Thailand</v>
      </c>
      <c r="Q27" s="585" t="s">
        <v>15</v>
      </c>
      <c r="R27" s="585"/>
      <c r="S27" s="585"/>
      <c r="T27" s="585"/>
      <c r="U27" s="585"/>
      <c r="V27" s="586"/>
      <c r="AM27" s="568"/>
      <c r="AN27" s="568"/>
      <c r="AO27" s="568"/>
      <c r="AP27" s="568"/>
      <c r="AQ27" s="568"/>
      <c r="AR27" s="568"/>
      <c r="AS27" s="568"/>
      <c r="AT27" s="568"/>
      <c r="AU27" s="568"/>
    </row>
    <row xmlns:x14ac="http://schemas.microsoft.com/office/spreadsheetml/2009/9/ac" r="28" x14ac:dyDescent="0.2">
      <c r="B28" s="587"/>
      <c r="C28" s="588" t="str">
        <f>IF(AND(C30=0.0000000001,C31=0.0000000001,C32=0.0000000001), "National*",IF(AND(C30=0.0000000001,ISNUMBER(C32)),"National*", "National"))</f>
        <v>National</v>
      </c>
      <c r="D28" s="589" t="str">
        <f>IF(AND(D30=0.0000000001,D31=0.0000000001,D32=0.0000000001), "Urban*",IF(AND(D30=0.0000000001,ISNUMBER(D32)),"Urban*", "Urban"))</f>
        <v>Urban*</v>
      </c>
      <c r="E28" s="589" t="str">
        <f>IF(AND(E30=0.0000000001,E31=0.0000000001,E32=0.0000000001), "Rural*",IF(AND(E30=0.0000000001,ISNUMBER(E32)),"Rural*", "Rural"))</f>
        <v>Rural*</v>
      </c>
      <c r="F28" s="589" t="str">
        <f>IF(AND(F30=0.0000000001,F31=0.0000000001,F32=0.0000000001), "Pre-primary*",IF(AND(F30=0.0000000001,ISNUMBER(F32)),"Pre-primary*", "Pre-primary"))</f>
        <v>Pre-primary*</v>
      </c>
      <c r="G28" s="589" t="str">
        <f>IF(AND(G30=0.0000000001,G31=0.0000000001,G32=0.0000000001), "Primary*",IF(AND(G30=0.0000000001,ISNUMBER(G32)),"Primary*", "Primary"))</f>
        <v>Primary</v>
      </c>
      <c r="H28" s="589" t="str">
        <f>IF(AND(H30=0.0000000001,H31=0.0000000001,H32=0.0000000001), "Secondary*",IF(AND(H30=0.0000000001,ISNUMBER(H32)),"Secondary*", "Secondary"))</f>
        <v>Secondary</v>
      </c>
      <c r="I28" s="587"/>
      <c r="J28" s="590" t="str">
        <f>IF(AND(J30=0.0000000001,J31=0.0000000001,J32=0.0000000001), "National*",IF(AND(J30=0.0000000001,ISNUMBER(J32)),"National*", "National"))</f>
        <v>National</v>
      </c>
      <c r="K28" s="589" t="str">
        <f>IF(AND(K30=0.0000000001,K31=0.0000000001,K32=0.0000000001), "Urban*",IF(AND(K30=0.0000000001,ISNUMBER(K32)),"Urban*", "Urban"))</f>
        <v>Urban*</v>
      </c>
      <c r="L28" s="589" t="str">
        <f>IF(AND(L30=0.0000000001,L31=0.0000000001,L32=0.0000000001), "Rural*",IF(AND(L30=0.0000000001,ISNUMBER(L32)),"Rural*", "Rural"))</f>
        <v>Rural*</v>
      </c>
      <c r="M28" s="589" t="str">
        <f>IF(AND(M30=0.0000000001,M31=0.0000000001,M32=0.0000000001), "Pre-primary*",IF(AND(M30=0.0000000001,ISNUMBER(M32)),"Pre-primary*", "Pre-primary"))</f>
        <v>Pre-primary*</v>
      </c>
      <c r="N28" s="589" t="str">
        <f>IF(AND(N30=0.0000000001,N31=0.0000000001,N32=0.0000000001), "Primary*",IF(AND(N30=0.0000000001,ISNUMBER(N32)),"Primary*", "Primary"))</f>
        <v>Primary</v>
      </c>
      <c r="O28" s="589" t="str">
        <f>IF(AND(O30=0.0000000001,O31=0.0000000001,O32=0.0000000001), "Secondary*",IF(AND(O30=0.0000000001,ISNUMBER(O32)),"Secondary*", "Secondary"))</f>
        <v>Secondary</v>
      </c>
      <c r="P28" s="591"/>
      <c r="Q28" s="592" t="str">
        <f>IF(AND(Q30=0.0000000001,Q31=0.0000000001,Q32=0.0000000001), "National*",IF(AND(Q30=0.0000000001,ISNUMBER(Q32)),"National*", "National"))</f>
        <v>National</v>
      </c>
      <c r="R28" s="589" t="str">
        <f>IF(AND(R30=0.0000000001,R31=0.0000000001,R32=0.0000000001), "Urban*",IF(AND(R30=0.0000000001,ISNUMBER(R32)),"Urban*", "Urban"))</f>
        <v>Urban*</v>
      </c>
      <c r="S28" s="589" t="str">
        <f>IF(AND(S30=0.0000000001,S31=0.0000000001,S32=0.0000000001), "Rural*",IF(AND(S30=0.0000000001,ISNUMBER(S32)),"Rural*", "Rural"))</f>
        <v>Rural*</v>
      </c>
      <c r="T28" s="589" t="str">
        <f>IF(AND(T30=0.0000000001,T31=0.0000000001,T32=0.0000000001), "Pre-primary*",IF(AND(T30=0.0000000001,ISNUMBER(T32)),"Pre-primary*", "Pre-primary"))</f>
        <v>Pre-primary*</v>
      </c>
      <c r="U28" s="589" t="str">
        <f>IF(AND(U30=0.0000000001,U31=0.0000000001,U32=0.0000000001), "Primary*",IF(AND(U30=0.0000000001,ISNUMBER(U32)),"Primary*", "Primary"))</f>
        <v>Primary</v>
      </c>
      <c r="V28" s="593" t="str">
        <f>IF(AND(V30=0.0000000001,V31=0.0000000001,V32=0.0000000001), "Secondary*",IF(AND(V30=0.0000000001,ISNUMBER(V32)),"Secondary*", "Secondary"))</f>
        <v>Secondary</v>
      </c>
      <c r="AM28" s="568"/>
      <c r="AN28" s="568"/>
      <c r="AO28" s="568"/>
      <c r="AP28" s="568"/>
      <c r="AQ28" s="568"/>
      <c r="AR28" s="568"/>
      <c r="AS28" s="568"/>
      <c r="AT28" s="568"/>
      <c r="AU28" s="568"/>
    </row>
    <row xmlns:x14ac="http://schemas.microsoft.com/office/spreadsheetml/2009/9/ac" r="29" ht="15.75" thickBot="true" x14ac:dyDescent="0.25">
      <c r="B29" s="587"/>
      <c r="C29" s="594">
        <f>IF(ISNUMBER(Regressions!B4), Regressions!B4, "-")</f>
        <v>2023</v>
      </c>
      <c r="D29" s="595">
        <f>C29</f>
        <v>2023</v>
      </c>
      <c r="E29" s="595">
        <f>D29</f>
        <v>2023</v>
      </c>
      <c r="F29" s="595">
        <f>E29</f>
        <v>2023</v>
      </c>
      <c r="G29" s="595">
        <f>F29</f>
        <v>2023</v>
      </c>
      <c r="H29" s="595">
        <f>F29</f>
        <v>2023</v>
      </c>
      <c r="I29" s="587"/>
      <c r="J29" s="596">
        <f>IF(ISNUMBER(Regressions!K4), Regressions!K4, "-")</f>
        <v>2023</v>
      </c>
      <c r="K29" s="597">
        <f>J29</f>
        <v>2023</v>
      </c>
      <c r="L29" s="597">
        <f>K29</f>
        <v>2023</v>
      </c>
      <c r="M29" s="597">
        <f>L29</f>
        <v>2023</v>
      </c>
      <c r="N29" s="597">
        <f>M29</f>
        <v>2023</v>
      </c>
      <c r="O29" s="597">
        <f>M29</f>
        <v>2023</v>
      </c>
      <c r="P29" s="591"/>
      <c r="Q29" s="598">
        <f>IF(ISNUMBER(Regressions!T4), Regressions!T4, "-")</f>
        <v>2023</v>
      </c>
      <c r="R29" s="599">
        <f>Q29</f>
        <v>2023</v>
      </c>
      <c r="S29" s="599">
        <f>R29</f>
        <v>2023</v>
      </c>
      <c r="T29" s="599">
        <f>S29</f>
        <v>2023</v>
      </c>
      <c r="U29" s="599">
        <f>T29</f>
        <v>2023</v>
      </c>
      <c r="V29" s="600">
        <f>T29</f>
        <v>2023</v>
      </c>
      <c r="AM29" s="568"/>
      <c r="AN29" s="568"/>
      <c r="AO29" s="568"/>
      <c r="AP29" s="568"/>
      <c r="AQ29" s="568"/>
      <c r="AR29" s="568"/>
      <c r="AS29" s="568"/>
      <c r="AT29" s="568"/>
      <c r="AU29" s="568"/>
    </row>
    <row xmlns:x14ac="http://schemas.microsoft.com/office/spreadsheetml/2009/9/ac" r="30" x14ac:dyDescent="0.2">
      <c r="B30" s="601" t="s">
        <v>152</v>
      </c>
      <c r="C30" s="602">
        <f>IF(ISNUMBER(Regressions!C4), Regressions!C4, 0.0000000001)</f>
        <v>100</v>
      </c>
      <c r="D30" s="602">
        <f>IF(ISNUMBER(Regressions!D4), Regressions!D4, 0.0000000001)</f>
        <v>1E-10</v>
      </c>
      <c r="E30" s="602">
        <f>IF(ISNUMBER(Regressions!E4), Regressions!E4, 0.0000000001)</f>
        <v>1E-10</v>
      </c>
      <c r="F30" s="602">
        <f>IF(ISNUMBER(Regressions!F4), Regressions!F4, 0.0000000001)</f>
        <v>1E-10</v>
      </c>
      <c r="G30" s="602">
        <f>IF(ISNUMBER(Regressions!G4), Regressions!G4, 0.0000000001)</f>
        <v>100</v>
      </c>
      <c r="H30" s="602">
        <f>IF(ISNUMBER(Regressions!H4), Regressions!H4, 0.0000000001)</f>
        <v>100</v>
      </c>
      <c r="I30" s="603" t="s">
        <v>152</v>
      </c>
      <c r="J30" s="602">
        <f>IF(ISNUMBER(Regressions!L4), Regressions!L4,0.0000000001)</f>
        <v>100</v>
      </c>
      <c r="K30" s="602">
        <f>IF(ISNUMBER(Regressions!M4), Regressions!M4,0.0000000001)</f>
        <v>1E-10</v>
      </c>
      <c r="L30" s="602">
        <f>IF(ISNUMBER(Regressions!N4), Regressions!N4,0.0000000001)</f>
        <v>1E-10</v>
      </c>
      <c r="M30" s="602">
        <f>IF(ISNUMBER(Regressions!O4), Regressions!O4,0.0000000001)</f>
        <v>1E-10</v>
      </c>
      <c r="N30" s="602">
        <f>IF(ISNUMBER(Regressions!P4), Regressions!P4,0.0000000001)</f>
        <v>100</v>
      </c>
      <c r="O30" s="602">
        <f>IF(ISNUMBER(Regressions!Q4), Regressions!Q4,0.0000000001)</f>
        <v>100</v>
      </c>
      <c r="P30" s="604" t="s">
        <v>152</v>
      </c>
      <c r="Q30" s="602">
        <f>IF(ISNUMBER(Regressions!U4), Regressions!U4,0.0000000001)</f>
        <v>99.950628300000005</v>
      </c>
      <c r="R30" s="602">
        <f>IF(ISNUMBER(Regressions!V4), Regressions!V4,0.0000000001)</f>
        <v>1E-10</v>
      </c>
      <c r="S30" s="602">
        <f>IF(ISNUMBER(Regressions!W4), Regressions!W4,0.0000000001)</f>
        <v>1E-10</v>
      </c>
      <c r="T30" s="602">
        <f>IF(ISNUMBER(Regressions!X4), Regressions!X4,0.0000000001)</f>
        <v>1E-10</v>
      </c>
      <c r="U30" s="602">
        <f>IF(ISNUMBER(Regressions!Y4), Regressions!Y4,0.0000000001)</f>
        <v>99.960014999999999</v>
      </c>
      <c r="V30" s="605">
        <f>IF(ISNUMBER(Regressions!Z4), Regressions!Z4,0.0000000001)</f>
        <v>99.94190691</v>
      </c>
      <c r="AM30" s="568"/>
      <c r="AN30" s="568"/>
      <c r="AO30" s="568"/>
      <c r="AP30" s="568"/>
      <c r="AQ30" s="568"/>
      <c r="AR30" s="568"/>
      <c r="AS30" s="568"/>
      <c r="AT30" s="568"/>
      <c r="AU30" s="568"/>
    </row>
    <row xmlns:x14ac="http://schemas.microsoft.com/office/spreadsheetml/2009/9/ac" r="31" x14ac:dyDescent="0.2">
      <c r="B31" s="606" t="s">
        <v>153</v>
      </c>
      <c r="C31" s="602">
        <f>IF(ISNUMBER(Regressions!C5), Regressions!C5, 0.0000000001)</f>
        <v>0</v>
      </c>
      <c r="D31" s="602">
        <f>IF(ISNUMBER(Regressions!D5), Regressions!D5, 0.0000000001)</f>
        <v>1E-10</v>
      </c>
      <c r="E31" s="602">
        <f>IF(ISNUMBER(Regressions!E5), Regressions!E5, 0.0000000001)</f>
        <v>1E-10</v>
      </c>
      <c r="F31" s="602">
        <f>IF(ISNUMBER(Regressions!F5), Regressions!F5, 0.0000000001)</f>
        <v>1E-10</v>
      </c>
      <c r="G31" s="602">
        <f>IF(ISNUMBER(Regressions!G5), Regressions!G5, 0.0000000001)</f>
        <v>0</v>
      </c>
      <c r="H31" s="602">
        <f>IF(ISNUMBER(Regressions!H5), Regressions!H5, 0.0000000001)</f>
        <v>0</v>
      </c>
      <c r="I31" s="607" t="s">
        <v>153</v>
      </c>
      <c r="J31" s="602">
        <f>IF(ISNUMBER(Regressions!L5), Regressions!L5,0.0000000001)</f>
        <v>0</v>
      </c>
      <c r="K31" s="602">
        <f>IF(ISNUMBER(Regressions!M5), Regressions!M5,0.0000000001)</f>
        <v>1E-10</v>
      </c>
      <c r="L31" s="602">
        <f>IF(ISNUMBER(Regressions!N5), Regressions!N5,0.0000000001)</f>
        <v>1E-10</v>
      </c>
      <c r="M31" s="602">
        <f>IF(ISNUMBER(Regressions!O5), Regressions!O5,0.0000000001)</f>
        <v>1E-10</v>
      </c>
      <c r="N31" s="602">
        <f>IF(ISNUMBER(Regressions!P5), Regressions!P5,0.0000000001)</f>
        <v>0</v>
      </c>
      <c r="O31" s="602">
        <f>IF(ISNUMBER(Regressions!Q5), Regressions!Q5,0.0000000001)</f>
        <v>0</v>
      </c>
      <c r="P31" s="608" t="s">
        <v>153</v>
      </c>
      <c r="Q31" s="602">
        <f>IF(ISNUMBER(Regressions!U5), Regressions!U5,0.0000000001)</f>
        <v>4.9371698899999997E-2</v>
      </c>
      <c r="R31" s="602">
        <f>IF(ISNUMBER(Regressions!V5), Regressions!V5,0.0000000001)</f>
        <v>1E-10</v>
      </c>
      <c r="S31" s="602">
        <f>IF(ISNUMBER(Regressions!W5), Regressions!W5,0.0000000001)</f>
        <v>1E-10</v>
      </c>
      <c r="T31" s="602">
        <f>IF(ISNUMBER(Regressions!X5), Regressions!X5,0.0000000001)</f>
        <v>1E-10</v>
      </c>
      <c r="U31" s="602">
        <f>IF(ISNUMBER(Regressions!Y5), Regressions!Y5,0.0000000001)</f>
        <v>3.9985E-2</v>
      </c>
      <c r="V31" s="605">
        <f>IF(ISNUMBER(Regressions!Z5), Regressions!Z5,0.0000000001)</f>
        <v>5.80930879E-2</v>
      </c>
      <c r="AM31" s="568"/>
      <c r="AN31" s="568"/>
      <c r="AO31" s="568"/>
      <c r="AP31" s="568"/>
      <c r="AQ31" s="568"/>
      <c r="AR31" s="568"/>
      <c r="AS31" s="568"/>
      <c r="AT31" s="568"/>
      <c r="AU31" s="568"/>
    </row>
    <row xmlns:x14ac="http://schemas.microsoft.com/office/spreadsheetml/2009/9/ac" r="32" x14ac:dyDescent="0.2">
      <c r="B32" s="606" t="s">
        <v>151</v>
      </c>
      <c r="C32" s="602">
        <f>IF(ISNUMBER(Regressions!C6), Regressions!C6, 0.0000000001)</f>
        <v>0</v>
      </c>
      <c r="D32" s="602">
        <f>IF(ISNUMBER(Regressions!D6), Regressions!D6, 0.0000000001)</f>
        <v>1E-10</v>
      </c>
      <c r="E32" s="602">
        <f>IF(ISNUMBER(Regressions!E6), Regressions!E6, 0.0000000001)</f>
        <v>1E-10</v>
      </c>
      <c r="F32" s="602">
        <f>IF(ISNUMBER(Regressions!F6), Regressions!F6, 0.0000000001)</f>
        <v>1E-10</v>
      </c>
      <c r="G32" s="602">
        <f>IF(ISNUMBER(Regressions!G6), Regressions!G6, 0.0000000001)</f>
        <v>0</v>
      </c>
      <c r="H32" s="602">
        <f>IF(ISNUMBER(Regressions!H6), Regressions!H6, 0.0000000001)</f>
        <v>0</v>
      </c>
      <c r="I32" s="609" t="s">
        <v>151</v>
      </c>
      <c r="J32" s="602">
        <f>IF(ISNUMBER(Regressions!L6), Regressions!L6,0.0000000001)</f>
        <v>0</v>
      </c>
      <c r="K32" s="602">
        <f>IF(ISNUMBER(Regressions!M6), Regressions!M6,0.0000000001)</f>
        <v>1E-10</v>
      </c>
      <c r="L32" s="602">
        <f>IF(ISNUMBER(Regressions!N6), Regressions!N6,0.0000000001)</f>
        <v>1E-10</v>
      </c>
      <c r="M32" s="602">
        <f>IF(ISNUMBER(Regressions!O6), Regressions!O6,0.0000000001)</f>
        <v>1E-10</v>
      </c>
      <c r="N32" s="602">
        <f>IF(ISNUMBER(Regressions!P6), Regressions!P6,0.0000000001)</f>
        <v>0</v>
      </c>
      <c r="O32" s="602">
        <f>IF(ISNUMBER(Regressions!Q6), Regressions!Q6,0.0000000001)</f>
        <v>0</v>
      </c>
      <c r="P32" s="610" t="s">
        <v>151</v>
      </c>
      <c r="Q32" s="602">
        <f>IF(ISNUMBER(Regressions!U6), Regressions!U6,0.0000000001)</f>
        <v>0</v>
      </c>
      <c r="R32" s="602">
        <f>IF(ISNUMBER(Regressions!V6), Regressions!V6,0.0000000001)</f>
        <v>1E-10</v>
      </c>
      <c r="S32" s="602">
        <f>IF(ISNUMBER(Regressions!W6), Regressions!W6,0.0000000001)</f>
        <v>1E-10</v>
      </c>
      <c r="T32" s="602">
        <f>IF(ISNUMBER(Regressions!X6), Regressions!X6,0.0000000001)</f>
        <v>1E-10</v>
      </c>
      <c r="U32" s="602">
        <f>IF(ISNUMBER(Regressions!Y6), Regressions!Y6,0.0000000001)</f>
        <v>0</v>
      </c>
      <c r="V32" s="605">
        <f>IF(ISNUMBER(Regressions!Z6), Regressions!Z6,0.0000000001)</f>
        <v>0</v>
      </c>
      <c r="AM32" s="568"/>
      <c r="AN32" s="568"/>
      <c r="AO32" s="568"/>
      <c r="AP32" s="568"/>
      <c r="AQ32" s="568"/>
      <c r="AR32" s="568"/>
      <c r="AS32" s="568"/>
      <c r="AT32" s="568"/>
      <c r="AU32" s="568"/>
    </row>
    <row xmlns:x14ac="http://schemas.microsoft.com/office/spreadsheetml/2009/9/ac" r="33" ht="15.75" thickBot="true" x14ac:dyDescent="0.25">
      <c r="B33" s="611" t="s">
        <v>204</v>
      </c>
      <c r="C33" s="612">
        <f>IF(ISNUMBER(Regressions!C7), Regressions!C7, 0.0000000001)</f>
        <v>0</v>
      </c>
      <c r="D33" s="612">
        <f>IF(ISNUMBER(Regressions!D7), Regressions!D7, 0.0000000001)</f>
        <v>100</v>
      </c>
      <c r="E33" s="612">
        <f>IF(ISNUMBER(Regressions!E7), Regressions!E7, 0.0000000001)</f>
        <v>100</v>
      </c>
      <c r="F33" s="612">
        <f>IF(ISNUMBER(Regressions!F7), Regressions!F7, 0.0000000001)</f>
        <v>100</v>
      </c>
      <c r="G33" s="612">
        <f>IF(ISNUMBER(Regressions!G7), Regressions!G7, 0.0000000001)</f>
        <v>0</v>
      </c>
      <c r="H33" s="612">
        <f>IF(ISNUMBER(Regressions!H7), Regressions!H7, 0.0000000001)</f>
        <v>0</v>
      </c>
      <c r="I33" s="613" t="s">
        <v>204</v>
      </c>
      <c r="J33" s="614">
        <f>IF(ISNUMBER(Regressions!L7), Regressions!L7,0.0000000001)</f>
        <v>0</v>
      </c>
      <c r="K33" s="612">
        <f>IF(ISNUMBER(Regressions!M7), Regressions!M7,0.0000000001)</f>
        <v>100</v>
      </c>
      <c r="L33" s="612">
        <f>IF(ISNUMBER(Regressions!N7), Regressions!N7,0.0000000001)</f>
        <v>100</v>
      </c>
      <c r="M33" s="612">
        <f>IF(ISNUMBER(Regressions!O7), Regressions!O7,0.0000000001)</f>
        <v>100</v>
      </c>
      <c r="N33" s="612">
        <f>IF(ISNUMBER(Regressions!P7), Regressions!P7,0.0000000001)</f>
        <v>0</v>
      </c>
      <c r="O33" s="612">
        <f>IF(ISNUMBER(Regressions!Q7), Regressions!Q7,0.0000000001)</f>
        <v>0</v>
      </c>
      <c r="P33" s="615" t="s">
        <v>204</v>
      </c>
      <c r="Q33" s="614">
        <f>IF(ISNUMBER(Regressions!U7), Regressions!U7,0.0000000001)</f>
        <v>0</v>
      </c>
      <c r="R33" s="614">
        <f>IF(ISNUMBER(Regressions!V7), Regressions!V7,0.0000000001)</f>
        <v>100</v>
      </c>
      <c r="S33" s="612">
        <f>IF(ISNUMBER(Regressions!W7), Regressions!W7,0.0000000001)</f>
        <v>100</v>
      </c>
      <c r="T33" s="612">
        <f>IF(ISNUMBER(Regressions!X7), Regressions!X7,0.0000000001)</f>
        <v>100</v>
      </c>
      <c r="U33" s="612">
        <f>IF(ISNUMBER(Regressions!Y7), Regressions!Y7,0.0000000001)</f>
        <v>0</v>
      </c>
      <c r="V33" s="616">
        <f>IF(ISNUMBER(Regressions!Z7), Regressions!Z7,0.0000000001)</f>
        <v>0</v>
      </c>
    </row>
    <row xmlns:x14ac="http://schemas.microsoft.com/office/spreadsheetml/2009/9/ac" r="34" x14ac:dyDescent="0.2">
      <c r="B34" s="617" t="s">
        <v>238</v>
      </c>
    </row>
    <row xmlns:x14ac="http://schemas.microsoft.com/office/spreadsheetml/2009/9/ac" r="35" ht="6" customHeight="true" x14ac:dyDescent="0.2"/>
    <row xmlns:x14ac="http://schemas.microsoft.com/office/spreadsheetml/2009/9/ac" r="36" s="568" customFormat="true" ht="50.1" customHeight="true" x14ac:dyDescent="0.2">
      <c r="B36" s="618" t="s">
        <v>32</v>
      </c>
      <c r="C36" s="619" t="s">
        <v>245</v>
      </c>
      <c r="D36" s="619"/>
      <c r="E36" s="619"/>
      <c r="F36" s="619"/>
      <c r="G36" s="619"/>
      <c r="H36" s="619"/>
      <c r="I36" s="618" t="s">
        <v>32</v>
      </c>
      <c r="J36" s="620" t="s">
        <v>246</v>
      </c>
      <c r="K36" s="621"/>
      <c r="L36" s="621"/>
      <c r="M36" s="621"/>
      <c r="N36" s="621"/>
      <c r="O36" s="621"/>
      <c r="P36" s="618" t="s">
        <v>32</v>
      </c>
      <c r="Q36" s="622" t="s">
        <v>247</v>
      </c>
      <c r="R36" s="622"/>
      <c r="S36" s="622"/>
      <c r="T36" s="622"/>
      <c r="U36" s="622"/>
      <c r="V36" s="622"/>
    </row>
    <row xmlns:x14ac="http://schemas.microsoft.com/office/spreadsheetml/2009/9/ac" r="37" ht="50.1" customHeight="true" x14ac:dyDescent="0.2">
      <c r="B37" s="618" t="s">
        <v>33</v>
      </c>
      <c r="C37" s="623" t="s">
        <v>248</v>
      </c>
      <c r="D37" s="623"/>
      <c r="E37" s="623"/>
      <c r="F37" s="623"/>
      <c r="G37" s="623"/>
      <c r="H37" s="623"/>
      <c r="I37" s="618" t="s">
        <v>33</v>
      </c>
      <c r="J37" s="623" t="s">
        <v>249</v>
      </c>
      <c r="K37" s="623"/>
      <c r="L37" s="623"/>
      <c r="M37" s="623"/>
      <c r="N37" s="623"/>
      <c r="O37" s="623"/>
      <c r="P37" s="618" t="s">
        <v>33</v>
      </c>
      <c r="Q37" s="623" t="s">
        <v>250</v>
      </c>
      <c r="R37" s="623"/>
      <c r="S37" s="623"/>
      <c r="T37" s="623"/>
      <c r="U37" s="623"/>
      <c r="V37" s="623"/>
    </row>
    <row xmlns:x14ac="http://schemas.microsoft.com/office/spreadsheetml/2009/9/ac" r="38" ht="50.1" customHeight="true" x14ac:dyDescent="0.2">
      <c r="B38" s="618" t="s">
        <v>34</v>
      </c>
      <c r="C38" s="624" t="s">
        <v>251</v>
      </c>
      <c r="D38" s="624"/>
      <c r="E38" s="624"/>
      <c r="F38" s="624"/>
      <c r="G38" s="624"/>
      <c r="H38" s="624"/>
      <c r="I38" s="618" t="s">
        <v>34</v>
      </c>
      <c r="J38" s="624" t="s">
        <v>252</v>
      </c>
      <c r="K38" s="624"/>
      <c r="L38" s="624"/>
      <c r="M38" s="624"/>
      <c r="N38" s="624"/>
      <c r="O38" s="624"/>
      <c r="P38" s="618" t="s">
        <v>34</v>
      </c>
      <c r="Q38" s="624" t="s">
        <v>253</v>
      </c>
      <c r="R38" s="624"/>
      <c r="S38" s="624"/>
      <c r="T38" s="624"/>
      <c r="U38" s="624"/>
      <c r="V38" s="624"/>
    </row>
    <row xmlns:x14ac="http://schemas.microsoft.com/office/spreadsheetml/2009/9/ac" r="39" ht="50.1" customHeight="true" x14ac:dyDescent="0.2">
      <c r="B39" s="618" t="s">
        <v>204</v>
      </c>
      <c r="C39" s="625" t="s">
        <v>254</v>
      </c>
      <c r="D39" s="625"/>
      <c r="E39" s="625"/>
      <c r="F39" s="625"/>
      <c r="G39" s="625"/>
      <c r="H39" s="625"/>
      <c r="I39" s="618" t="s">
        <v>204</v>
      </c>
      <c r="J39" s="625" t="s">
        <v>254</v>
      </c>
      <c r="K39" s="625"/>
      <c r="L39" s="625"/>
      <c r="M39" s="625"/>
      <c r="N39" s="625"/>
      <c r="O39" s="625"/>
      <c r="P39" s="618" t="s">
        <v>204</v>
      </c>
      <c r="Q39" s="625" t="s">
        <v>254</v>
      </c>
      <c r="R39" s="625"/>
      <c r="S39" s="625"/>
      <c r="T39" s="625"/>
      <c r="U39" s="625"/>
      <c r="V39" s="62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154</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238</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238</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238</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99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24</v>
      </c>
      <c r="E4" s="115" t="s">
        <v>19</v>
      </c>
      <c r="F4" s="116" t="s">
        <v>119</v>
      </c>
      <c r="G4" s="114" t="s">
        <v>24</v>
      </c>
      <c r="H4" s="115" t="s">
        <v>19</v>
      </c>
      <c r="I4" s="116" t="s">
        <v>119</v>
      </c>
      <c r="J4" s="114" t="s">
        <v>24</v>
      </c>
      <c r="K4" s="115" t="s">
        <v>19</v>
      </c>
      <c r="L4" s="116" t="s">
        <v>119</v>
      </c>
      <c r="M4" s="114" t="s">
        <v>24</v>
      </c>
      <c r="N4" s="115" t="s">
        <v>19</v>
      </c>
      <c r="O4" s="116" t="s">
        <v>119</v>
      </c>
      <c r="P4" s="114" t="s">
        <v>24</v>
      </c>
      <c r="Q4" s="115" t="s">
        <v>19</v>
      </c>
      <c r="R4" s="116" t="s">
        <v>119</v>
      </c>
      <c r="S4" s="114" t="s">
        <v>24</v>
      </c>
      <c r="T4" s="115" t="s">
        <v>19</v>
      </c>
      <c r="U4" s="117" t="s">
        <v>119</v>
      </c>
      <c r="V4" s="118" t="s">
        <v>24</v>
      </c>
      <c r="W4" s="119" t="s">
        <v>19</v>
      </c>
      <c r="X4" s="119" t="s">
        <v>21</v>
      </c>
      <c r="Y4" s="119" t="s">
        <v>28</v>
      </c>
      <c r="Z4" s="121" t="s">
        <v>120</v>
      </c>
      <c r="AA4" s="118" t="s">
        <v>24</v>
      </c>
      <c r="AB4" s="119" t="s">
        <v>19</v>
      </c>
      <c r="AC4" s="119" t="s">
        <v>21</v>
      </c>
      <c r="AD4" s="119" t="s">
        <v>28</v>
      </c>
      <c r="AE4" s="121" t="s">
        <v>120</v>
      </c>
      <c r="AF4" s="118" t="s">
        <v>24</v>
      </c>
      <c r="AG4" s="119" t="s">
        <v>19</v>
      </c>
      <c r="AH4" s="119" t="s">
        <v>21</v>
      </c>
      <c r="AI4" s="119" t="s">
        <v>28</v>
      </c>
      <c r="AJ4" s="121" t="s">
        <v>120</v>
      </c>
      <c r="AK4" s="118" t="s">
        <v>24</v>
      </c>
      <c r="AL4" s="119" t="s">
        <v>19</v>
      </c>
      <c r="AM4" s="119" t="s">
        <v>21</v>
      </c>
      <c r="AN4" s="119" t="s">
        <v>28</v>
      </c>
      <c r="AO4" s="121" t="s">
        <v>120</v>
      </c>
      <c r="AP4" s="118" t="s">
        <v>24</v>
      </c>
      <c r="AQ4" s="119" t="s">
        <v>19</v>
      </c>
      <c r="AR4" s="119" t="s">
        <v>21</v>
      </c>
      <c r="AS4" s="119" t="s">
        <v>28</v>
      </c>
      <c r="AT4" s="121" t="s">
        <v>120</v>
      </c>
      <c r="AU4" s="118" t="s">
        <v>24</v>
      </c>
      <c r="AV4" s="119" t="s">
        <v>19</v>
      </c>
      <c r="AW4" s="119" t="s">
        <v>21</v>
      </c>
      <c r="AX4" s="119" t="s">
        <v>28</v>
      </c>
      <c r="AY4" s="122" t="s">
        <v>120</v>
      </c>
      <c r="AZ4" s="123" t="s">
        <v>24</v>
      </c>
      <c r="BA4" s="124" t="s">
        <v>139</v>
      </c>
      <c r="BB4" s="125" t="s">
        <v>140</v>
      </c>
      <c r="BC4" s="123" t="s">
        <v>24</v>
      </c>
      <c r="BD4" s="124" t="s">
        <v>139</v>
      </c>
      <c r="BE4" s="125" t="s">
        <v>140</v>
      </c>
      <c r="BF4" s="123" t="s">
        <v>24</v>
      </c>
      <c r="BG4" s="124" t="s">
        <v>139</v>
      </c>
      <c r="BH4" s="125" t="s">
        <v>140</v>
      </c>
      <c r="BI4" s="123" t="s">
        <v>24</v>
      </c>
      <c r="BJ4" s="124" t="s">
        <v>139</v>
      </c>
      <c r="BK4" s="125" t="s">
        <v>140</v>
      </c>
      <c r="BL4" s="123" t="s">
        <v>24</v>
      </c>
      <c r="BM4" s="124" t="s">
        <v>139</v>
      </c>
      <c r="BN4" s="125" t="s">
        <v>140</v>
      </c>
      <c r="BO4" s="123" t="s">
        <v>24</v>
      </c>
      <c r="BP4" s="124" t="s">
        <v>139</v>
      </c>
      <c r="BQ4" s="125" t="s">
        <v>140</v>
      </c>
    </row>
    <row xmlns:x14ac="http://schemas.microsoft.com/office/spreadsheetml/2009/9/ac" r="5" ht="48" hidden="true" x14ac:dyDescent="0.2">
      <c r="A5" s="39" t="s">
        <v>37</v>
      </c>
      <c r="B5" s="39" t="s">
        <v>38</v>
      </c>
      <c r="C5" s="39" t="s">
        <v>39</v>
      </c>
      <c r="D5" s="114" t="s">
        <v>133</v>
      </c>
      <c r="E5" s="115" t="s">
        <v>40</v>
      </c>
      <c r="F5" s="116" t="s">
        <v>185</v>
      </c>
      <c r="G5" s="114" t="s">
        <v>134</v>
      </c>
      <c r="H5" s="115" t="s">
        <v>41</v>
      </c>
      <c r="I5" s="116" t="s">
        <v>186</v>
      </c>
      <c r="J5" s="114" t="s">
        <v>135</v>
      </c>
      <c r="K5" s="115" t="s">
        <v>42</v>
      </c>
      <c r="L5" s="116" t="s">
        <v>187</v>
      </c>
      <c r="M5" s="114" t="s">
        <v>136</v>
      </c>
      <c r="N5" s="115" t="s">
        <v>84</v>
      </c>
      <c r="O5" s="116" t="s">
        <v>188</v>
      </c>
      <c r="P5" s="114" t="s">
        <v>137</v>
      </c>
      <c r="Q5" s="115" t="s">
        <v>85</v>
      </c>
      <c r="R5" s="116" t="s">
        <v>189</v>
      </c>
      <c r="S5" s="114" t="s">
        <v>138</v>
      </c>
      <c r="T5" s="115" t="s">
        <v>86</v>
      </c>
      <c r="U5" s="117" t="s">
        <v>190</v>
      </c>
      <c r="V5" s="118" t="s">
        <v>127</v>
      </c>
      <c r="W5" s="119" t="s">
        <v>43</v>
      </c>
      <c r="X5" s="120" t="s">
        <v>63</v>
      </c>
      <c r="Y5" s="120" t="s">
        <v>64</v>
      </c>
      <c r="Z5" s="121" t="s">
        <v>191</v>
      </c>
      <c r="AA5" s="118" t="s">
        <v>128</v>
      </c>
      <c r="AB5" s="119" t="s">
        <v>44</v>
      </c>
      <c r="AC5" s="120" t="s">
        <v>65</v>
      </c>
      <c r="AD5" s="120" t="s">
        <v>66</v>
      </c>
      <c r="AE5" s="121" t="s">
        <v>192</v>
      </c>
      <c r="AF5" s="118" t="s">
        <v>129</v>
      </c>
      <c r="AG5" s="119" t="s">
        <v>45</v>
      </c>
      <c r="AH5" s="120" t="s">
        <v>67</v>
      </c>
      <c r="AI5" s="120" t="s">
        <v>68</v>
      </c>
      <c r="AJ5" s="121" t="s">
        <v>193</v>
      </c>
      <c r="AK5" s="118" t="s">
        <v>130</v>
      </c>
      <c r="AL5" s="119" t="s">
        <v>69</v>
      </c>
      <c r="AM5" s="120" t="s">
        <v>70</v>
      </c>
      <c r="AN5" s="120" t="s">
        <v>71</v>
      </c>
      <c r="AO5" s="121" t="s">
        <v>194</v>
      </c>
      <c r="AP5" s="118" t="s">
        <v>131</v>
      </c>
      <c r="AQ5" s="119" t="s">
        <v>72</v>
      </c>
      <c r="AR5" s="120" t="s">
        <v>73</v>
      </c>
      <c r="AS5" s="120" t="s">
        <v>74</v>
      </c>
      <c r="AT5" s="121" t="s">
        <v>195</v>
      </c>
      <c r="AU5" s="118" t="s">
        <v>132</v>
      </c>
      <c r="AV5" s="119" t="s">
        <v>75</v>
      </c>
      <c r="AW5" s="120" t="s">
        <v>76</v>
      </c>
      <c r="AX5" s="120" t="s">
        <v>77</v>
      </c>
      <c r="AY5" s="122" t="s">
        <v>196</v>
      </c>
      <c r="AZ5" s="123" t="s">
        <v>78</v>
      </c>
      <c r="BA5" s="124" t="s">
        <v>112</v>
      </c>
      <c r="BB5" s="125" t="s">
        <v>197</v>
      </c>
      <c r="BC5" s="123" t="s">
        <v>83</v>
      </c>
      <c r="BD5" s="124" t="s">
        <v>113</v>
      </c>
      <c r="BE5" s="125" t="s">
        <v>198</v>
      </c>
      <c r="BF5" s="123" t="s">
        <v>82</v>
      </c>
      <c r="BG5" s="124" t="s">
        <v>114</v>
      </c>
      <c r="BH5" s="125" t="s">
        <v>199</v>
      </c>
      <c r="BI5" s="123" t="s">
        <v>81</v>
      </c>
      <c r="BJ5" s="124" t="s">
        <v>115</v>
      </c>
      <c r="BK5" s="125" t="s">
        <v>200</v>
      </c>
      <c r="BL5" s="123" t="s">
        <v>80</v>
      </c>
      <c r="BM5" s="124" t="s">
        <v>116</v>
      </c>
      <c r="BN5" s="125" t="s">
        <v>201</v>
      </c>
      <c r="BO5" s="123" t="s">
        <v>79</v>
      </c>
      <c r="BP5" s="124" t="s">
        <v>117</v>
      </c>
      <c r="BQ5" s="125" t="s">
        <v>202</v>
      </c>
    </row>
    <row xmlns:x14ac="http://schemas.microsoft.com/office/spreadsheetml/2009/9/ac" r="6" x14ac:dyDescent="0.2">
      <c r="A6" s="328" t="str">
        <f>+RIGHT('Data Summary'!A6,LEN('Data Summary'!A6)-9)</f>
        <v>UIS</v>
      </c>
      <c r="B6" s="32" t="str">
        <f>+IF(ISTEXT('Data Summary'!B6),'Data Summary'!B6,"")</f>
        <v>Other</v>
      </c>
      <c r="C6" s="327">
        <f>+VALUE('Data Summary'!C6)</f>
        <v>2019</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8" t="str">
        <f ca="true">+RIGHT('Data Summary'!A7,LEN('Data Summary'!A7)-9)</f>
        <v>UIS</v>
      </c>
      <c r="B7" s="32" t="str">
        <f ca="true">+IF(ISTEXT('Data Summary'!B7),'Data Summary'!B7,"")</f>
        <v>Other</v>
      </c>
      <c r="C7" s="327">
        <f ca="true">+VALUE('Data Summary'!C7)</f>
        <v>2020</v>
      </c>
      <c r="D7" s="85" t="e">
        <f ca="true">+IF(AND(ISNUMBER(OFFSET('Water Data'!$D$4,0,10*ROW('Water Data'!D1))),'Data Summary'!BS7="Yes"),100-OFFSET('Water Data'!$D$4,0,10*ROW('Water Data'!D1)),NA())</f>
        <v>#N/A</v>
      </c>
      <c r="E7" s="85" t="e">
        <f ca="true">+IF(AND(ISNUMBER(OFFSET('Water Data'!$D$6,0,10*ROW('Water Data'!D1))),'Data Summary'!BT7="Yes"),OFFSET('Water Data'!$D$6,0,10*ROW('Water Data'!D1)),NA())</f>
        <v>#N/A</v>
      </c>
      <c r="F7" s="85">
        <f ca="true">+IF(AND(ISNUMBER(OFFSET('Water Data'!$D$9,0,10*ROW('Water Data'!D1))),'Data Summary'!BU7="Yes"),OFFSET('Water Data'!$D$9,0,10*ROW('Water Data'!D1)),NA())</f>
        <v>99.802513204304674</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t="e">
        <f ca="true">+IF(AND(ISNUMBER(OFFSET('Water Data'!$H$4,0,10*ROW('Water Data'!H1))),'Data Summary'!CE7="Yes"),100-OFFSET('Water Data'!$H$4,0,10*ROW('Water Data'!H1)),NA())</f>
        <v>#N/A</v>
      </c>
      <c r="Q7" s="85" t="e">
        <f ca="true">+IF(AND(ISNUMBER(OFFSET('Water Data'!$H$6,0,10*ROW('Water Data'!H1))),'Data Summary'!CF7="Yes"),OFFSET('Water Data'!$H$6,0,10*ROW('Water Data'!H1)),NA())</f>
        <v>#N/A</v>
      </c>
      <c r="R7" s="85">
        <f ca="true">+IF(AND(ISNUMBER(OFFSET('Water Data'!$H$9,0,10*ROW('Water Data'!H1))),'Data Summary'!CG7="Yes"),OFFSET('Water Data'!$H$9,0,10*ROW('Water Data'!H1)),NA())</f>
        <v>99.840059999999994</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f ca="true">+IF(AND(ISNUMBER(OFFSET('Water Data'!$I$9,0,10*ROW('Water Data'!I1))),'Data Summary'!CJ7="Yes"),OFFSET('Water Data'!$I$9,0,10*ROW('Water Data'!I1)),NA())</f>
        <v>99.767627648469883</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t="e">
        <f ca="true">+IF(AND(ISNUMBER(OFFSET('Sanitation Data'!$D$12,0,10*ROW('Sanitation Data'!D1))),'Data Summary'!CO7="Yes"),OFFSET('Sanitation Data'!$D$12,0,10*ROW('Sanitation Data'!D1)),NA())</f>
        <v>#N/A</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t="e">
        <f ca="true">+IF(AND(ISNUMBER(OFFSET('Sanitation Data'!$H$12,0,10*ROW('Sanitation Data'!H1))),'Data Summary'!DI7="Yes"),OFFSET('Sanitation Data'!$H$12,0,10*ROW('Sanitation Data'!H1)),NA())</f>
        <v>#N/A</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t="e">
        <f ca="true">+IF(AND(ISNUMBER(OFFSET('Hygiene Data'!$D$5,0,10*ROW('Hygiene Data'!D1))),'Data Summary'!DO7="Yes"),OFFSET('Hygiene Data'!$D$5,0,10*ROW('Hygiene Data'!D1)),NA())</f>
        <v>#N/A</v>
      </c>
      <c r="BA7" s="87" t="e">
        <f ca="true">+IF(AND(ISNUMBER(OFFSET('Hygiene Data'!$D$7,0,10*ROW('Hygiene Data'!D1))),'Data Summary'!DP7="Yes"),OFFSET('Hygiene Data'!$D$7,0,10*ROW('Hygiene Data'!D1)),NA())</f>
        <v>#N/A</v>
      </c>
      <c r="BB7" s="87">
        <f ca="true">+IF(AND(ISNUMBER(OFFSET('Hygiene Data'!$D$9,0,10*ROW('Hygiene Data'!D1))),'Data Summary'!DQ7="Yes"),OFFSET('Hygiene Data'!$D$9,0,10*ROW('Hygiene Data'!D1)),NA())</f>
        <v>99.802513204304674</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t="e">
        <f ca="true">+IF(AND(ISNUMBER(OFFSET('Hygiene Data'!$H$5,0,10*ROW('Hygiene Data'!H1))),'Data Summary'!EA7="Yes"),OFFSET('Hygiene Data'!$H$5,0,10*ROW('Hygiene Data'!H1)),NA())</f>
        <v>#N/A</v>
      </c>
      <c r="BM7" s="87" t="e">
        <f ca="true">+IF(AND(ISNUMBER(OFFSET('Hygiene Data'!$H$7,0,10*ROW('Hygiene Data'!H1))),'Data Summary'!EB7="Yes"),OFFSET('Hygiene Data'!$H$7,0,10*ROW('Hygiene Data'!H1)),NA())</f>
        <v>#N/A</v>
      </c>
      <c r="BN7" s="87">
        <f ca="true">+IF(AND(ISNUMBER(OFFSET('Hygiene Data'!$H$9,0,10*ROW('Hygiene Data'!H1))),'Data Summary'!EC7="Yes"),OFFSET('Hygiene Data'!$H$9,0,10*ROW('Hygiene Data'!H1)),NA())</f>
        <v>99.840059999999994</v>
      </c>
      <c r="BO7" s="87" t="e">
        <f ca="true">+IF(AND(ISNUMBER(OFFSET('Hygiene Data'!$I$5,0,10*ROW('Hygiene Data'!I1))),'Data Summary'!ED7="Yes"),OFFSET('Hygiene Data'!$I$5,0,10*ROW('Hygiene Data'!I1)),NA())</f>
        <v>#N/A</v>
      </c>
      <c r="BP7" s="87" t="e">
        <f ca="true">+IF(AND(ISNUMBER(OFFSET('Hygiene Data'!$I$7,0,10*ROW('Hygiene Data'!I1))),'Data Summary'!EE7="Yes"),OFFSET('Hygiene Data'!$I$7,0,10*ROW('Hygiene Data'!I1)),NA())</f>
        <v>#N/A</v>
      </c>
      <c r="BQ7" s="87">
        <f ca="true">+IF(AND(ISNUMBER(OFFSET('Hygiene Data'!$I$9,0,10*ROW('Hygiene Data'!I1))),'Data Summary'!EF7="Yes"),OFFSET('Hygiene Data'!$I$9,0,10*ROW('Hygiene Data'!I1)),NA())</f>
        <v>99.767627648469883</v>
      </c>
    </row>
    <row xmlns:x14ac="http://schemas.microsoft.com/office/spreadsheetml/2009/9/ac" r="8" x14ac:dyDescent="0.2">
      <c r="A8" s="328" t="str">
        <f ca="true">+RIGHT('Data Summary'!A8,LEN('Data Summary'!A8)-9)</f>
        <v>UIS</v>
      </c>
      <c r="B8" s="32" t="str">
        <f ca="true">+IF(ISTEXT('Data Summary'!B8),'Data Summary'!B8,"")</f>
        <v>Other</v>
      </c>
      <c r="C8" s="327">
        <f ca="true">+VALUE('Data Summary'!C8)</f>
        <v>2021</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t="e">
        <f ca="true">+IF(AND(ISNUMBER(OFFSET('Sanitation Data'!$D$12,0,10*ROW('Sanitation Data'!D2))),'Data Summary'!CO8="Yes"),OFFSET('Sanitation Data'!$D$12,0,10*ROW('Sanitation Data'!D2)),NA())</f>
        <v>#N/A</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t="e">
        <f ca="true">+IF(AND(ISNUMBER(OFFSET('Sanitation Data'!$H$12,0,10*ROW('Sanitation Data'!H2))),'Data Summary'!DI8="Yes"),OFFSET('Sanitation Data'!$H$12,0,10*ROW('Sanitation Data'!H2)),NA())</f>
        <v>#N/A</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28" t="str">
        <f ca="true">+RIGHT('Data Summary'!A9,LEN('Data Summary'!A9)-9)</f>
        <v>UIS</v>
      </c>
      <c r="B9" s="32" t="str">
        <f ca="true">+IF(ISTEXT('Data Summary'!B9),'Data Summary'!B9,"")</f>
        <v>Other</v>
      </c>
      <c r="C9" s="327">
        <f ca="true">+VALUE('Data Summary'!C9)</f>
        <v>2022</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t="e">
        <f ca="true">+IF(AND(ISNUMBER(OFFSET('Sanitation Data'!$D$12,0,10*ROW('Sanitation Data'!D3))),'Data Summary'!CO9="Yes"),OFFSET('Sanitation Data'!$D$12,0,10*ROW('Sanitation Data'!D3)),NA())</f>
        <v>#N/A</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28" t="str">
        <f ca="true">+RIGHT('Data Summary'!A10,LEN('Data Summary'!A10)-9)</f>
        <v>UIS</v>
      </c>
      <c r="B10" s="32" t="str">
        <f ca="true">+IF(ISTEXT('Data Summary'!B10),'Data Summary'!B10,"")</f>
        <v>Other</v>
      </c>
      <c r="C10" s="327">
        <f ca="true">+VALUE('Data Summary'!C10)</f>
        <v>2023</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election activeCell="E16" sqref="E16"/>
    </sheetView>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46</v>
      </c>
      <c r="B1" s="143"/>
      <c r="C1" s="144"/>
      <c r="D1" s="144"/>
      <c r="E1" s="144"/>
      <c r="F1" s="144"/>
      <c r="G1" s="144"/>
      <c r="H1" s="546"/>
      <c r="I1" s="546"/>
      <c r="J1" s="546"/>
      <c r="K1" s="546"/>
      <c r="L1" s="546"/>
      <c r="M1" s="546"/>
      <c r="N1" s="546"/>
      <c r="O1" s="546"/>
      <c r="P1" s="546"/>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52</v>
      </c>
      <c r="G3" s="150" t="s">
        <v>17</v>
      </c>
      <c r="H3" s="150" t="s">
        <v>18</v>
      </c>
      <c r="I3" s="156"/>
      <c r="J3" s="154"/>
      <c r="K3" s="155" t="s">
        <v>4</v>
      </c>
      <c r="L3" s="150" t="s">
        <v>7</v>
      </c>
      <c r="M3" s="150" t="s">
        <v>2</v>
      </c>
      <c r="N3" s="150" t="s">
        <v>1</v>
      </c>
      <c r="O3" s="150" t="s">
        <v>52</v>
      </c>
      <c r="P3" s="150" t="s">
        <v>17</v>
      </c>
      <c r="Q3" s="150" t="s">
        <v>18</v>
      </c>
      <c r="R3" s="152"/>
      <c r="S3" s="157"/>
      <c r="T3" s="155" t="s">
        <v>4</v>
      </c>
      <c r="U3" s="150" t="s">
        <v>7</v>
      </c>
      <c r="V3" s="150" t="s">
        <v>2</v>
      </c>
      <c r="W3" s="150" t="s">
        <v>1</v>
      </c>
      <c r="X3" s="150" t="s">
        <v>52</v>
      </c>
      <c r="Y3" s="150" t="s">
        <v>17</v>
      </c>
      <c r="Z3" s="150" t="s">
        <v>18</v>
      </c>
      <c r="AB3" s="153"/>
      <c r="AC3" s="153"/>
      <c r="AD3" s="153"/>
      <c r="AE3" s="153"/>
      <c r="AF3" s="153"/>
      <c r="AG3" s="153"/>
    </row>
    <row xmlns:x14ac="http://schemas.microsoft.com/office/spreadsheetml/2009/9/ac" r="4" ht="15.75" x14ac:dyDescent="0.25">
      <c r="A4" s="154" t="s">
        <v>32</v>
      </c>
      <c r="B4" s="9">
        <v>2023</v>
      </c>
      <c r="C4" s="9">
        <v>100</v>
      </c>
      <c r="D4" s="9"/>
      <c r="E4" s="9"/>
      <c r="F4" s="9"/>
      <c r="G4" s="9">
        <v>100</v>
      </c>
      <c r="H4" s="9">
        <v>100</v>
      </c>
      <c r="I4" s="156"/>
      <c r="J4" s="154" t="s">
        <v>32</v>
      </c>
      <c r="K4" s="9">
        <v>2023</v>
      </c>
      <c r="L4" s="9">
        <v>100</v>
      </c>
      <c r="M4" s="9"/>
      <c r="N4" s="9"/>
      <c r="O4" s="9"/>
      <c r="P4" s="9">
        <v>100</v>
      </c>
      <c r="Q4" s="9">
        <v>100</v>
      </c>
      <c r="R4" s="153"/>
      <c r="S4" s="154" t="s">
        <v>32</v>
      </c>
      <c r="T4" s="9">
        <v>2023</v>
      </c>
      <c r="U4" s="9">
        <v>99.950628300000005</v>
      </c>
      <c r="V4" s="9"/>
      <c r="W4" s="9"/>
      <c r="X4" s="9"/>
      <c r="Y4" s="9">
        <v>99.960014999999999</v>
      </c>
      <c r="Z4" s="9">
        <v>99.94190691</v>
      </c>
      <c r="AA4" s="153"/>
      <c r="AB4" s="153"/>
      <c r="AC4" s="153"/>
      <c r="AD4" s="153"/>
      <c r="AE4" s="153"/>
      <c r="AF4" s="153"/>
      <c r="AG4" s="153"/>
    </row>
    <row xmlns:x14ac="http://schemas.microsoft.com/office/spreadsheetml/2009/9/ac" r="5" ht="15.75" x14ac:dyDescent="0.25">
      <c r="A5" s="154" t="s">
        <v>33</v>
      </c>
      <c r="B5" s="9">
        <v>2023</v>
      </c>
      <c r="C5" s="9">
        <v>0</v>
      </c>
      <c r="D5" s="9"/>
      <c r="E5" s="9"/>
      <c r="F5" s="9"/>
      <c r="G5" s="9">
        <v>0</v>
      </c>
      <c r="H5" s="9">
        <v>0</v>
      </c>
      <c r="I5" s="156"/>
      <c r="J5" s="154" t="s">
        <v>33</v>
      </c>
      <c r="K5" s="9">
        <v>2023</v>
      </c>
      <c r="L5" s="9">
        <v>0</v>
      </c>
      <c r="M5" s="9"/>
      <c r="N5" s="9"/>
      <c r="O5" s="9"/>
      <c r="P5" s="9">
        <v>0</v>
      </c>
      <c r="Q5" s="9">
        <v>0</v>
      </c>
      <c r="R5" s="153"/>
      <c r="S5" s="154" t="s">
        <v>33</v>
      </c>
      <c r="T5" s="9">
        <v>2023</v>
      </c>
      <c r="U5" s="9">
        <v>4.9371698899999997E-2</v>
      </c>
      <c r="V5" s="9"/>
      <c r="W5" s="9"/>
      <c r="X5" s="9"/>
      <c r="Y5" s="9">
        <v>3.9985E-2</v>
      </c>
      <c r="Z5" s="9">
        <v>5.80930879E-2</v>
      </c>
      <c r="AA5" s="153"/>
      <c r="AB5" s="153"/>
      <c r="AC5" s="153"/>
      <c r="AD5" s="153"/>
      <c r="AE5" s="153"/>
      <c r="AF5" s="153"/>
      <c r="AG5" s="153"/>
    </row>
    <row xmlns:x14ac="http://schemas.microsoft.com/office/spreadsheetml/2009/9/ac" r="6" s="149" customFormat="true" ht="15.75" x14ac:dyDescent="0.25">
      <c r="A6" s="154" t="s">
        <v>34</v>
      </c>
      <c r="B6" s="9">
        <v>2023</v>
      </c>
      <c r="C6" s="9">
        <v>0</v>
      </c>
      <c r="D6" s="9"/>
      <c r="E6" s="9"/>
      <c r="F6" s="9"/>
      <c r="G6" s="9">
        <v>0</v>
      </c>
      <c r="H6" s="9">
        <v>0</v>
      </c>
      <c r="I6" s="156"/>
      <c r="J6" s="154" t="s">
        <v>34</v>
      </c>
      <c r="K6" s="9">
        <v>2023</v>
      </c>
      <c r="L6" s="9">
        <v>0</v>
      </c>
      <c r="M6" s="9"/>
      <c r="N6" s="9"/>
      <c r="O6" s="9"/>
      <c r="P6" s="9">
        <v>0</v>
      </c>
      <c r="Q6" s="9">
        <v>0</v>
      </c>
      <c r="R6" s="152"/>
      <c r="S6" s="154" t="s">
        <v>34</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208</v>
      </c>
      <c r="B7" s="9">
        <v>2023</v>
      </c>
      <c r="C7" s="9">
        <v>0</v>
      </c>
      <c r="D7" s="9">
        <v>100</v>
      </c>
      <c r="E7" s="9">
        <v>100</v>
      </c>
      <c r="F7" s="9">
        <v>100</v>
      </c>
      <c r="G7" s="9">
        <v>0</v>
      </c>
      <c r="H7" s="9">
        <v>0</v>
      </c>
      <c r="I7" s="153"/>
      <c r="J7" s="158" t="s">
        <v>208</v>
      </c>
      <c r="K7" s="9">
        <v>2023</v>
      </c>
      <c r="L7" s="9">
        <v>0</v>
      </c>
      <c r="M7" s="9">
        <v>100</v>
      </c>
      <c r="N7" s="9">
        <v>100</v>
      </c>
      <c r="O7" s="9">
        <v>100</v>
      </c>
      <c r="P7" s="9">
        <v>0</v>
      </c>
      <c r="Q7" s="9">
        <v>0</v>
      </c>
      <c r="R7" s="153"/>
      <c r="S7" s="158" t="s">
        <v>208</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47</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48</v>
      </c>
      <c r="B13" s="170" t="s">
        <v>39</v>
      </c>
      <c r="C13" s="169" t="s">
        <v>87</v>
      </c>
      <c r="D13" s="169" t="s">
        <v>49</v>
      </c>
      <c r="E13" s="169" t="s">
        <v>163</v>
      </c>
      <c r="F13" s="169" t="s">
        <v>88</v>
      </c>
      <c r="G13" s="169" t="s">
        <v>89</v>
      </c>
      <c r="H13" s="169" t="s">
        <v>90</v>
      </c>
      <c r="I13" s="169" t="s">
        <v>91</v>
      </c>
      <c r="J13" s="169" t="s">
        <v>205</v>
      </c>
      <c r="K13" s="169" t="s">
        <v>164</v>
      </c>
      <c r="L13" s="169" t="s">
        <v>92</v>
      </c>
      <c r="M13" s="169" t="s">
        <v>93</v>
      </c>
      <c r="N13" s="169" t="s">
        <v>94</v>
      </c>
      <c r="O13" s="171" t="s">
        <v>95</v>
      </c>
      <c r="P13" s="171" t="s">
        <v>206</v>
      </c>
      <c r="Q13" s="169" t="s">
        <v>121</v>
      </c>
      <c r="R13" s="169" t="s">
        <v>155</v>
      </c>
      <c r="S13" s="172" t="s">
        <v>96</v>
      </c>
      <c r="T13" s="173" t="s">
        <v>97</v>
      </c>
      <c r="U13" s="173" t="s">
        <v>98</v>
      </c>
      <c r="V13" s="173" t="s">
        <v>207</v>
      </c>
    </row>
    <row xmlns:x14ac="http://schemas.microsoft.com/office/spreadsheetml/2009/9/ac" r="14" s="176" customFormat="true" ht="12" x14ac:dyDescent="0.2">
      <c r="A14" s="174" t="s">
        <v>228</v>
      </c>
      <c r="B14" s="9">
        <v>2000</v>
      </c>
      <c r="C14" s="175" t="s">
        <v>7</v>
      </c>
      <c r="D14" s="9">
        <v>14225729</v>
      </c>
      <c r="E14" s="9">
        <v>100</v>
      </c>
      <c r="F14" s="9">
        <v>100</v>
      </c>
      <c r="G14" s="9">
        <v>99.881507922582813</v>
      </c>
      <c r="H14" s="9">
        <v>0.11849207741718711</v>
      </c>
      <c r="I14" s="9">
        <v>0</v>
      </c>
      <c r="J14" s="9">
        <v>0</v>
      </c>
      <c r="K14" s="9">
        <v>100</v>
      </c>
      <c r="L14" s="9">
        <v>100</v>
      </c>
      <c r="M14" s="9">
        <v>100</v>
      </c>
      <c r="N14" s="9">
        <v>0</v>
      </c>
      <c r="O14" s="9">
        <v>0</v>
      </c>
      <c r="P14" s="9">
        <v>0</v>
      </c>
      <c r="Q14" s="9">
        <v>100</v>
      </c>
      <c r="R14" s="9">
        <v>100</v>
      </c>
      <c r="S14" s="9">
        <v>99.881507922582813</v>
      </c>
      <c r="T14" s="9">
        <v>0.11849207741718711</v>
      </c>
      <c r="U14" s="9">
        <v>0</v>
      </c>
      <c r="V14" s="9">
        <v>0</v>
      </c>
    </row>
    <row xmlns:x14ac="http://schemas.microsoft.com/office/spreadsheetml/2009/9/ac" r="15" s="176" customFormat="true" ht="12" x14ac:dyDescent="0.2">
      <c r="A15" s="174" t="s">
        <v>228</v>
      </c>
      <c r="B15" s="9">
        <v>2001</v>
      </c>
      <c r="C15" s="175" t="s">
        <v>7</v>
      </c>
      <c r="D15" s="9">
        <v>14147626</v>
      </c>
      <c r="E15" s="9">
        <v>100</v>
      </c>
      <c r="F15" s="9">
        <v>100</v>
      </c>
      <c r="G15" s="9">
        <v>99.881507922582813</v>
      </c>
      <c r="H15" s="9">
        <v>0.11849207741718711</v>
      </c>
      <c r="I15" s="9">
        <v>0</v>
      </c>
      <c r="J15" s="9">
        <v>0</v>
      </c>
      <c r="K15" s="9">
        <v>100</v>
      </c>
      <c r="L15" s="9">
        <v>100</v>
      </c>
      <c r="M15" s="9">
        <v>100</v>
      </c>
      <c r="N15" s="9">
        <v>0</v>
      </c>
      <c r="O15" s="9">
        <v>0</v>
      </c>
      <c r="P15" s="9">
        <v>0</v>
      </c>
      <c r="Q15" s="9">
        <v>100</v>
      </c>
      <c r="R15" s="9">
        <v>100</v>
      </c>
      <c r="S15" s="9">
        <v>99.881507922582813</v>
      </c>
      <c r="T15" s="9">
        <v>0.11849207741718711</v>
      </c>
      <c r="U15" s="9">
        <v>0</v>
      </c>
      <c r="V15" s="9">
        <v>0</v>
      </c>
    </row>
    <row xmlns:x14ac="http://schemas.microsoft.com/office/spreadsheetml/2009/9/ac" r="16" s="176" customFormat="true" ht="12" x14ac:dyDescent="0.2">
      <c r="A16" s="174" t="s">
        <v>228</v>
      </c>
      <c r="B16" s="9">
        <v>2002</v>
      </c>
      <c r="C16" s="175" t="s">
        <v>7</v>
      </c>
      <c r="D16" s="9">
        <v>14036428</v>
      </c>
      <c r="E16" s="9">
        <v>100</v>
      </c>
      <c r="F16" s="9">
        <v>100</v>
      </c>
      <c r="G16" s="9">
        <v>99.881507922582813</v>
      </c>
      <c r="H16" s="9">
        <v>0.11849207741718711</v>
      </c>
      <c r="I16" s="9">
        <v>0</v>
      </c>
      <c r="J16" s="9">
        <v>0</v>
      </c>
      <c r="K16" s="9">
        <v>100</v>
      </c>
      <c r="L16" s="9">
        <v>100</v>
      </c>
      <c r="M16" s="9">
        <v>100</v>
      </c>
      <c r="N16" s="9">
        <v>0</v>
      </c>
      <c r="O16" s="9">
        <v>0</v>
      </c>
      <c r="P16" s="9">
        <v>0</v>
      </c>
      <c r="Q16" s="9">
        <v>100</v>
      </c>
      <c r="R16" s="9">
        <v>100</v>
      </c>
      <c r="S16" s="9">
        <v>99.881507922582813</v>
      </c>
      <c r="T16" s="9">
        <v>0.11849207741718711</v>
      </c>
      <c r="U16" s="9">
        <v>0</v>
      </c>
      <c r="V16" s="9">
        <v>0</v>
      </c>
    </row>
    <row xmlns:x14ac="http://schemas.microsoft.com/office/spreadsheetml/2009/9/ac" r="17" s="176" customFormat="true" ht="12" x14ac:dyDescent="0.2">
      <c r="A17" s="174" t="s">
        <v>228</v>
      </c>
      <c r="B17" s="9">
        <v>2003</v>
      </c>
      <c r="C17" s="175" t="s">
        <v>7</v>
      </c>
      <c r="D17" s="9">
        <v>13886585</v>
      </c>
      <c r="E17" s="9">
        <v>100</v>
      </c>
      <c r="F17" s="9">
        <v>100</v>
      </c>
      <c r="G17" s="9">
        <v>99.881507922582813</v>
      </c>
      <c r="H17" s="9">
        <v>0.11849207741718711</v>
      </c>
      <c r="I17" s="9">
        <v>0</v>
      </c>
      <c r="J17" s="9">
        <v>0</v>
      </c>
      <c r="K17" s="9">
        <v>100</v>
      </c>
      <c r="L17" s="9">
        <v>100</v>
      </c>
      <c r="M17" s="9">
        <v>100</v>
      </c>
      <c r="N17" s="9">
        <v>0</v>
      </c>
      <c r="O17" s="9">
        <v>0</v>
      </c>
      <c r="P17" s="9">
        <v>0</v>
      </c>
      <c r="Q17" s="9">
        <v>100</v>
      </c>
      <c r="R17" s="9">
        <v>100</v>
      </c>
      <c r="S17" s="9">
        <v>99.881507922582813</v>
      </c>
      <c r="T17" s="9">
        <v>0.11849207741718711</v>
      </c>
      <c r="U17" s="9">
        <v>0</v>
      </c>
      <c r="V17" s="9">
        <v>0</v>
      </c>
    </row>
    <row xmlns:x14ac="http://schemas.microsoft.com/office/spreadsheetml/2009/9/ac" r="18" s="176" customFormat="true" ht="12" x14ac:dyDescent="0.2">
      <c r="A18" s="174" t="s">
        <v>228</v>
      </c>
      <c r="B18" s="9">
        <v>2004</v>
      </c>
      <c r="C18" s="175" t="s">
        <v>7</v>
      </c>
      <c r="D18" s="9">
        <v>13774909</v>
      </c>
      <c r="E18" s="9">
        <v>100</v>
      </c>
      <c r="F18" s="9">
        <v>100</v>
      </c>
      <c r="G18" s="9">
        <v>99.881507922582813</v>
      </c>
      <c r="H18" s="9">
        <v>0.11849207741718711</v>
      </c>
      <c r="I18" s="9">
        <v>0</v>
      </c>
      <c r="J18" s="9">
        <v>0</v>
      </c>
      <c r="K18" s="9">
        <v>100</v>
      </c>
      <c r="L18" s="9">
        <v>100</v>
      </c>
      <c r="M18" s="9">
        <v>100</v>
      </c>
      <c r="N18" s="9">
        <v>0</v>
      </c>
      <c r="O18" s="9">
        <v>0</v>
      </c>
      <c r="P18" s="9">
        <v>0</v>
      </c>
      <c r="Q18" s="9">
        <v>100</v>
      </c>
      <c r="R18" s="9">
        <v>100</v>
      </c>
      <c r="S18" s="9">
        <v>99.881507922582813</v>
      </c>
      <c r="T18" s="9">
        <v>0.11849207741718711</v>
      </c>
      <c r="U18" s="9">
        <v>0</v>
      </c>
      <c r="V18" s="9">
        <v>0</v>
      </c>
    </row>
    <row xmlns:x14ac="http://schemas.microsoft.com/office/spreadsheetml/2009/9/ac" r="19" s="176" customFormat="true" ht="12" x14ac:dyDescent="0.2">
      <c r="A19" s="174" t="s">
        <v>228</v>
      </c>
      <c r="B19" s="9">
        <v>2005</v>
      </c>
      <c r="C19" s="175" t="s">
        <v>7</v>
      </c>
      <c r="D19" s="9">
        <v>13683361</v>
      </c>
      <c r="E19" s="9">
        <v>100</v>
      </c>
      <c r="F19" s="9">
        <v>100</v>
      </c>
      <c r="G19" s="9">
        <v>99.881507922582813</v>
      </c>
      <c r="H19" s="9">
        <v>0.11849207741718711</v>
      </c>
      <c r="I19" s="9">
        <v>0</v>
      </c>
      <c r="J19" s="9">
        <v>0</v>
      </c>
      <c r="K19" s="9">
        <v>100</v>
      </c>
      <c r="L19" s="9">
        <v>100</v>
      </c>
      <c r="M19" s="9">
        <v>100</v>
      </c>
      <c r="N19" s="9">
        <v>0</v>
      </c>
      <c r="O19" s="9">
        <v>0</v>
      </c>
      <c r="P19" s="9">
        <v>0</v>
      </c>
      <c r="Q19" s="9">
        <v>100</v>
      </c>
      <c r="R19" s="9">
        <v>100</v>
      </c>
      <c r="S19" s="9">
        <v>99.881507922582813</v>
      </c>
      <c r="T19" s="9">
        <v>0.11849207741718711</v>
      </c>
      <c r="U19" s="9">
        <v>0</v>
      </c>
      <c r="V19" s="9">
        <v>0</v>
      </c>
    </row>
    <row xmlns:x14ac="http://schemas.microsoft.com/office/spreadsheetml/2009/9/ac" r="20" s="176" customFormat="true" ht="12" x14ac:dyDescent="0.2">
      <c r="A20" s="174" t="s">
        <v>228</v>
      </c>
      <c r="B20" s="9">
        <v>2006</v>
      </c>
      <c r="C20" s="175" t="s">
        <v>7</v>
      </c>
      <c r="D20" s="9">
        <v>13587042</v>
      </c>
      <c r="E20" s="9">
        <v>100</v>
      </c>
      <c r="F20" s="9">
        <v>100</v>
      </c>
      <c r="G20" s="9">
        <v>99.881507922582813</v>
      </c>
      <c r="H20" s="9">
        <v>0.11849207741718711</v>
      </c>
      <c r="I20" s="9">
        <v>0</v>
      </c>
      <c r="J20" s="9">
        <v>0</v>
      </c>
      <c r="K20" s="9">
        <v>100</v>
      </c>
      <c r="L20" s="9">
        <v>100</v>
      </c>
      <c r="M20" s="9">
        <v>100</v>
      </c>
      <c r="N20" s="9">
        <v>0</v>
      </c>
      <c r="O20" s="9">
        <v>0</v>
      </c>
      <c r="P20" s="9">
        <v>0</v>
      </c>
      <c r="Q20" s="9">
        <v>100</v>
      </c>
      <c r="R20" s="9">
        <v>100</v>
      </c>
      <c r="S20" s="9">
        <v>99.881507922582813</v>
      </c>
      <c r="T20" s="9">
        <v>0.11849207741718711</v>
      </c>
      <c r="U20" s="9">
        <v>0</v>
      </c>
      <c r="V20" s="9">
        <v>0</v>
      </c>
    </row>
    <row xmlns:x14ac="http://schemas.microsoft.com/office/spreadsheetml/2009/9/ac" r="21" s="176" customFormat="true" ht="12" x14ac:dyDescent="0.2">
      <c r="A21" s="174" t="s">
        <v>228</v>
      </c>
      <c r="B21" s="9">
        <v>2007</v>
      </c>
      <c r="C21" s="175" t="s">
        <v>7</v>
      </c>
      <c r="D21" s="9">
        <v>13493228</v>
      </c>
      <c r="E21" s="9">
        <v>100</v>
      </c>
      <c r="F21" s="9">
        <v>100</v>
      </c>
      <c r="G21" s="9">
        <v>99.881507922582813</v>
      </c>
      <c r="H21" s="9">
        <v>0.11849207741718711</v>
      </c>
      <c r="I21" s="9">
        <v>0</v>
      </c>
      <c r="J21" s="9">
        <v>0</v>
      </c>
      <c r="K21" s="9">
        <v>100</v>
      </c>
      <c r="L21" s="9">
        <v>100</v>
      </c>
      <c r="M21" s="9">
        <v>100</v>
      </c>
      <c r="N21" s="9">
        <v>0</v>
      </c>
      <c r="O21" s="9">
        <v>0</v>
      </c>
      <c r="P21" s="9">
        <v>0</v>
      </c>
      <c r="Q21" s="9">
        <v>100</v>
      </c>
      <c r="R21" s="9">
        <v>100</v>
      </c>
      <c r="S21" s="9">
        <v>99.881507922582813</v>
      </c>
      <c r="T21" s="9">
        <v>0.11849207741718711</v>
      </c>
      <c r="U21" s="9">
        <v>0</v>
      </c>
      <c r="V21" s="9">
        <v>0</v>
      </c>
    </row>
    <row xmlns:x14ac="http://schemas.microsoft.com/office/spreadsheetml/2009/9/ac" r="22" s="176" customFormat="true" ht="12" x14ac:dyDescent="0.2">
      <c r="A22" s="174" t="s">
        <v>228</v>
      </c>
      <c r="B22" s="9">
        <v>2008</v>
      </c>
      <c r="C22" s="175" t="s">
        <v>7</v>
      </c>
      <c r="D22" s="9">
        <v>13335693</v>
      </c>
      <c r="E22" s="9">
        <v>100</v>
      </c>
      <c r="F22" s="9">
        <v>100</v>
      </c>
      <c r="G22" s="9">
        <v>99.881507922582813</v>
      </c>
      <c r="H22" s="9">
        <v>0.11849207741718711</v>
      </c>
      <c r="I22" s="9">
        <v>0</v>
      </c>
      <c r="J22" s="9">
        <v>0</v>
      </c>
      <c r="K22" s="9">
        <v>100</v>
      </c>
      <c r="L22" s="9">
        <v>100</v>
      </c>
      <c r="M22" s="9">
        <v>100</v>
      </c>
      <c r="N22" s="9">
        <v>0</v>
      </c>
      <c r="O22" s="9">
        <v>0</v>
      </c>
      <c r="P22" s="9">
        <v>0</v>
      </c>
      <c r="Q22" s="9">
        <v>100</v>
      </c>
      <c r="R22" s="9">
        <v>100</v>
      </c>
      <c r="S22" s="9">
        <v>99.881507922582813</v>
      </c>
      <c r="T22" s="9">
        <v>0.11849207741718711</v>
      </c>
      <c r="U22" s="9">
        <v>0</v>
      </c>
      <c r="V22" s="9">
        <v>0</v>
      </c>
    </row>
    <row xmlns:x14ac="http://schemas.microsoft.com/office/spreadsheetml/2009/9/ac" r="23" s="176" customFormat="true" ht="12" x14ac:dyDescent="0.2">
      <c r="A23" s="174" t="s">
        <v>228</v>
      </c>
      <c r="B23" s="9">
        <v>2009</v>
      </c>
      <c r="C23" s="175" t="s">
        <v>7</v>
      </c>
      <c r="D23" s="9">
        <v>13158936</v>
      </c>
      <c r="E23" s="9">
        <v>100</v>
      </c>
      <c r="F23" s="9">
        <v>100</v>
      </c>
      <c r="G23" s="9">
        <v>99.881507922582813</v>
      </c>
      <c r="H23" s="9">
        <v>0.11849207741718711</v>
      </c>
      <c r="I23" s="9">
        <v>0</v>
      </c>
      <c r="J23" s="9">
        <v>0</v>
      </c>
      <c r="K23" s="9">
        <v>100</v>
      </c>
      <c r="L23" s="9">
        <v>100</v>
      </c>
      <c r="M23" s="9">
        <v>100</v>
      </c>
      <c r="N23" s="9">
        <v>0</v>
      </c>
      <c r="O23" s="9">
        <v>0</v>
      </c>
      <c r="P23" s="9">
        <v>0</v>
      </c>
      <c r="Q23" s="9">
        <v>100</v>
      </c>
      <c r="R23" s="9">
        <v>100</v>
      </c>
      <c r="S23" s="9">
        <v>99.881507922582813</v>
      </c>
      <c r="T23" s="9">
        <v>0.11849207741718711</v>
      </c>
      <c r="U23" s="9">
        <v>0</v>
      </c>
      <c r="V23" s="9">
        <v>0</v>
      </c>
    </row>
    <row xmlns:x14ac="http://schemas.microsoft.com/office/spreadsheetml/2009/9/ac" r="24" s="176" customFormat="true" ht="12" x14ac:dyDescent="0.2">
      <c r="A24" s="174" t="s">
        <v>228</v>
      </c>
      <c r="B24" s="9">
        <v>2010</v>
      </c>
      <c r="C24" s="175" t="s">
        <v>7</v>
      </c>
      <c r="D24" s="9">
        <v>12987806</v>
      </c>
      <c r="E24" s="9">
        <v>100</v>
      </c>
      <c r="F24" s="9">
        <v>100</v>
      </c>
      <c r="G24" s="9">
        <v>99.881507922582813</v>
      </c>
      <c r="H24" s="9">
        <v>0.11849207741718711</v>
      </c>
      <c r="I24" s="9">
        <v>0</v>
      </c>
      <c r="J24" s="9">
        <v>0</v>
      </c>
      <c r="K24" s="9">
        <v>100</v>
      </c>
      <c r="L24" s="9">
        <v>100</v>
      </c>
      <c r="M24" s="9">
        <v>100</v>
      </c>
      <c r="N24" s="9">
        <v>0</v>
      </c>
      <c r="O24" s="9">
        <v>0</v>
      </c>
      <c r="P24" s="9">
        <v>0</v>
      </c>
      <c r="Q24" s="9">
        <v>100</v>
      </c>
      <c r="R24" s="9">
        <v>100</v>
      </c>
      <c r="S24" s="9">
        <v>99.881507922582813</v>
      </c>
      <c r="T24" s="9">
        <v>0.11849207741718711</v>
      </c>
      <c r="U24" s="9">
        <v>0</v>
      </c>
      <c r="V24" s="9">
        <v>0</v>
      </c>
    </row>
    <row xmlns:x14ac="http://schemas.microsoft.com/office/spreadsheetml/2009/9/ac" r="25" s="176" customFormat="true" ht="12" x14ac:dyDescent="0.2">
      <c r="A25" s="174" t="s">
        <v>228</v>
      </c>
      <c r="B25" s="9">
        <v>2011</v>
      </c>
      <c r="C25" s="175" t="s">
        <v>7</v>
      </c>
      <c r="D25" s="9">
        <v>12812221</v>
      </c>
      <c r="E25" s="9">
        <v>100</v>
      </c>
      <c r="F25" s="9">
        <v>100</v>
      </c>
      <c r="G25" s="9">
        <v>99.881507922582813</v>
      </c>
      <c r="H25" s="9">
        <v>0.11849207741718711</v>
      </c>
      <c r="I25" s="9">
        <v>0</v>
      </c>
      <c r="J25" s="9">
        <v>0</v>
      </c>
      <c r="K25" s="9">
        <v>100</v>
      </c>
      <c r="L25" s="9">
        <v>100</v>
      </c>
      <c r="M25" s="9">
        <v>100</v>
      </c>
      <c r="N25" s="9">
        <v>0</v>
      </c>
      <c r="O25" s="9">
        <v>0</v>
      </c>
      <c r="P25" s="9">
        <v>0</v>
      </c>
      <c r="Q25" s="9">
        <v>100</v>
      </c>
      <c r="R25" s="9">
        <v>100</v>
      </c>
      <c r="S25" s="9">
        <v>99.881507922582813</v>
      </c>
      <c r="T25" s="9">
        <v>0.11849207741718711</v>
      </c>
      <c r="U25" s="9">
        <v>0</v>
      </c>
      <c r="V25" s="9">
        <v>0</v>
      </c>
    </row>
    <row xmlns:x14ac="http://schemas.microsoft.com/office/spreadsheetml/2009/9/ac" r="26" s="176" customFormat="true" ht="12" x14ac:dyDescent="0.2">
      <c r="A26" s="174" t="s">
        <v>228</v>
      </c>
      <c r="B26" s="9">
        <v>2012</v>
      </c>
      <c r="C26" s="175" t="s">
        <v>7</v>
      </c>
      <c r="D26" s="9">
        <v>12637809</v>
      </c>
      <c r="E26" s="9">
        <v>100</v>
      </c>
      <c r="F26" s="9">
        <v>100</v>
      </c>
      <c r="G26" s="9">
        <v>99.881507922582813</v>
      </c>
      <c r="H26" s="9">
        <v>0.11849207741718711</v>
      </c>
      <c r="I26" s="9">
        <v>0</v>
      </c>
      <c r="J26" s="9">
        <v>0</v>
      </c>
      <c r="K26" s="9">
        <v>100</v>
      </c>
      <c r="L26" s="9">
        <v>100</v>
      </c>
      <c r="M26" s="9">
        <v>100</v>
      </c>
      <c r="N26" s="9">
        <v>0</v>
      </c>
      <c r="O26" s="9">
        <v>0</v>
      </c>
      <c r="P26" s="9">
        <v>0</v>
      </c>
      <c r="Q26" s="9">
        <v>100</v>
      </c>
      <c r="R26" s="9">
        <v>100</v>
      </c>
      <c r="S26" s="9">
        <v>99.881507922582813</v>
      </c>
      <c r="T26" s="9">
        <v>0.11849207741718711</v>
      </c>
      <c r="U26" s="9">
        <v>0</v>
      </c>
      <c r="V26" s="9">
        <v>0</v>
      </c>
    </row>
    <row xmlns:x14ac="http://schemas.microsoft.com/office/spreadsheetml/2009/9/ac" r="27" s="176" customFormat="true" ht="12" x14ac:dyDescent="0.2">
      <c r="A27" s="174" t="s">
        <v>228</v>
      </c>
      <c r="B27" s="9">
        <v>2013</v>
      </c>
      <c r="C27" s="175" t="s">
        <v>7</v>
      </c>
      <c r="D27" s="9">
        <v>12515325</v>
      </c>
      <c r="E27" s="9">
        <v>100</v>
      </c>
      <c r="F27" s="9">
        <v>100</v>
      </c>
      <c r="G27" s="9">
        <v>99.881507922582813</v>
      </c>
      <c r="H27" s="9">
        <v>0.11849207741718711</v>
      </c>
      <c r="I27" s="9">
        <v>0</v>
      </c>
      <c r="J27" s="9">
        <v>0</v>
      </c>
      <c r="K27" s="9">
        <v>100</v>
      </c>
      <c r="L27" s="9">
        <v>100</v>
      </c>
      <c r="M27" s="9">
        <v>100</v>
      </c>
      <c r="N27" s="9">
        <v>0</v>
      </c>
      <c r="O27" s="9">
        <v>0</v>
      </c>
      <c r="P27" s="9">
        <v>0</v>
      </c>
      <c r="Q27" s="9">
        <v>100</v>
      </c>
      <c r="R27" s="9">
        <v>100</v>
      </c>
      <c r="S27" s="9">
        <v>99.881507922582813</v>
      </c>
      <c r="T27" s="9">
        <v>0.11849207741718711</v>
      </c>
      <c r="U27" s="9">
        <v>0</v>
      </c>
      <c r="V27" s="9">
        <v>0</v>
      </c>
    </row>
    <row xmlns:x14ac="http://schemas.microsoft.com/office/spreadsheetml/2009/9/ac" r="28" s="176" customFormat="true" ht="12" x14ac:dyDescent="0.2">
      <c r="A28" s="174" t="s">
        <v>228</v>
      </c>
      <c r="B28" s="9">
        <v>2014</v>
      </c>
      <c r="C28" s="175" t="s">
        <v>7</v>
      </c>
      <c r="D28" s="9">
        <v>12312464</v>
      </c>
      <c r="E28" s="9">
        <v>100</v>
      </c>
      <c r="F28" s="9">
        <v>100</v>
      </c>
      <c r="G28" s="9">
        <v>99.881507922582813</v>
      </c>
      <c r="H28" s="9">
        <v>0.11849207741718711</v>
      </c>
      <c r="I28" s="9">
        <v>0</v>
      </c>
      <c r="J28" s="9">
        <v>0</v>
      </c>
      <c r="K28" s="9">
        <v>100</v>
      </c>
      <c r="L28" s="9">
        <v>100</v>
      </c>
      <c r="M28" s="9">
        <v>100</v>
      </c>
      <c r="N28" s="9">
        <v>0</v>
      </c>
      <c r="O28" s="9">
        <v>0</v>
      </c>
      <c r="P28" s="9">
        <v>0</v>
      </c>
      <c r="Q28" s="9">
        <v>100</v>
      </c>
      <c r="R28" s="9">
        <v>100</v>
      </c>
      <c r="S28" s="9">
        <v>99.881507922582813</v>
      </c>
      <c r="T28" s="9">
        <v>0.11849207741718711</v>
      </c>
      <c r="U28" s="9">
        <v>0</v>
      </c>
      <c r="V28" s="9">
        <v>0</v>
      </c>
    </row>
    <row xmlns:x14ac="http://schemas.microsoft.com/office/spreadsheetml/2009/9/ac" r="29" s="176" customFormat="true" ht="12" x14ac:dyDescent="0.2">
      <c r="A29" s="174" t="s">
        <v>228</v>
      </c>
      <c r="B29" s="9">
        <v>2015</v>
      </c>
      <c r="C29" s="175" t="s">
        <v>7</v>
      </c>
      <c r="D29" s="9">
        <v>12254125</v>
      </c>
      <c r="E29" s="9">
        <v>100</v>
      </c>
      <c r="F29" s="9">
        <v>100</v>
      </c>
      <c r="G29" s="9">
        <v>99.881507922582813</v>
      </c>
      <c r="H29" s="9">
        <v>0.11849207741718711</v>
      </c>
      <c r="I29" s="9">
        <v>0</v>
      </c>
      <c r="J29" s="9">
        <v>0</v>
      </c>
      <c r="K29" s="9">
        <v>100</v>
      </c>
      <c r="L29" s="9">
        <v>100</v>
      </c>
      <c r="M29" s="9">
        <v>100</v>
      </c>
      <c r="N29" s="9">
        <v>0</v>
      </c>
      <c r="O29" s="9">
        <v>0</v>
      </c>
      <c r="P29" s="9">
        <v>0</v>
      </c>
      <c r="Q29" s="9">
        <v>100</v>
      </c>
      <c r="R29" s="9">
        <v>100</v>
      </c>
      <c r="S29" s="9">
        <v>99.881507922582813</v>
      </c>
      <c r="T29" s="9">
        <v>0.11849207741718711</v>
      </c>
      <c r="U29" s="9">
        <v>0</v>
      </c>
      <c r="V29" s="9">
        <v>0</v>
      </c>
    </row>
    <row xmlns:x14ac="http://schemas.microsoft.com/office/spreadsheetml/2009/9/ac" r="30" s="176" customFormat="true" ht="12" x14ac:dyDescent="0.2">
      <c r="A30" s="174" t="s">
        <v>228</v>
      </c>
      <c r="B30" s="9">
        <v>2016</v>
      </c>
      <c r="C30" s="175" t="s">
        <v>7</v>
      </c>
      <c r="D30" s="9">
        <v>12137485</v>
      </c>
      <c r="E30" s="9">
        <v>100</v>
      </c>
      <c r="F30" s="9">
        <v>100</v>
      </c>
      <c r="G30" s="9">
        <v>99.881507922582813</v>
      </c>
      <c r="H30" s="9">
        <v>0.11849207741718711</v>
      </c>
      <c r="I30" s="9">
        <v>0</v>
      </c>
      <c r="J30" s="9">
        <v>0</v>
      </c>
      <c r="K30" s="9">
        <v>100</v>
      </c>
      <c r="L30" s="9">
        <v>100</v>
      </c>
      <c r="M30" s="9">
        <v>100</v>
      </c>
      <c r="N30" s="9">
        <v>0</v>
      </c>
      <c r="O30" s="9">
        <v>0</v>
      </c>
      <c r="P30" s="9">
        <v>0</v>
      </c>
      <c r="Q30" s="9">
        <v>100</v>
      </c>
      <c r="R30" s="9">
        <v>100</v>
      </c>
      <c r="S30" s="9">
        <v>99.881507922582813</v>
      </c>
      <c r="T30" s="9">
        <v>0.11849207741718711</v>
      </c>
      <c r="U30" s="9">
        <v>0</v>
      </c>
      <c r="V30" s="9">
        <v>0</v>
      </c>
    </row>
    <row xmlns:x14ac="http://schemas.microsoft.com/office/spreadsheetml/2009/9/ac" r="31" s="176" customFormat="true" ht="12" x14ac:dyDescent="0.2">
      <c r="A31" s="174" t="s">
        <v>228</v>
      </c>
      <c r="B31" s="9">
        <v>2017</v>
      </c>
      <c r="C31" s="175" t="s">
        <v>7</v>
      </c>
      <c r="D31" s="9">
        <v>12068883</v>
      </c>
      <c r="E31" s="9">
        <v>100</v>
      </c>
      <c r="F31" s="9">
        <v>100</v>
      </c>
      <c r="G31" s="9">
        <v>99.881507922582813</v>
      </c>
      <c r="H31" s="9">
        <v>0.11849207741718711</v>
      </c>
      <c r="I31" s="9">
        <v>0</v>
      </c>
      <c r="J31" s="9">
        <v>0</v>
      </c>
      <c r="K31" s="9">
        <v>100</v>
      </c>
      <c r="L31" s="9">
        <v>100</v>
      </c>
      <c r="M31" s="9">
        <v>100</v>
      </c>
      <c r="N31" s="9">
        <v>0</v>
      </c>
      <c r="O31" s="9">
        <v>0</v>
      </c>
      <c r="P31" s="9">
        <v>0</v>
      </c>
      <c r="Q31" s="9">
        <v>100</v>
      </c>
      <c r="R31" s="9">
        <v>100</v>
      </c>
      <c r="S31" s="9">
        <v>99.881507922582813</v>
      </c>
      <c r="T31" s="9">
        <v>0.11849207741718711</v>
      </c>
      <c r="U31" s="9">
        <v>0</v>
      </c>
      <c r="V31" s="9">
        <v>0</v>
      </c>
    </row>
    <row xmlns:x14ac="http://schemas.microsoft.com/office/spreadsheetml/2009/9/ac" r="32" s="176" customFormat="true" ht="12" x14ac:dyDescent="0.2">
      <c r="A32" s="174" t="s">
        <v>228</v>
      </c>
      <c r="B32" s="9">
        <v>2018</v>
      </c>
      <c r="C32" s="175" t="s">
        <v>7</v>
      </c>
      <c r="D32" s="9">
        <v>11960602</v>
      </c>
      <c r="E32" s="9">
        <v>100</v>
      </c>
      <c r="F32" s="9">
        <v>100</v>
      </c>
      <c r="G32" s="9">
        <v>99.90125660215233</v>
      </c>
      <c r="H32" s="9">
        <v>9.8743397847670167E-2</v>
      </c>
      <c r="I32" s="9">
        <v>0</v>
      </c>
      <c r="J32" s="9">
        <v>0</v>
      </c>
      <c r="K32" s="9">
        <v>100</v>
      </c>
      <c r="L32" s="9">
        <v>100</v>
      </c>
      <c r="M32" s="9">
        <v>100</v>
      </c>
      <c r="N32" s="9">
        <v>0</v>
      </c>
      <c r="O32" s="9">
        <v>0</v>
      </c>
      <c r="P32" s="9">
        <v>0</v>
      </c>
      <c r="Q32" s="9">
        <v>100</v>
      </c>
      <c r="R32" s="9">
        <v>100</v>
      </c>
      <c r="S32" s="9">
        <v>99.90125660215233</v>
      </c>
      <c r="T32" s="9">
        <v>9.8743397847670167E-2</v>
      </c>
      <c r="U32" s="9">
        <v>0</v>
      </c>
      <c r="V32" s="9">
        <v>0</v>
      </c>
    </row>
    <row xmlns:x14ac="http://schemas.microsoft.com/office/spreadsheetml/2009/9/ac" r="33" s="176" customFormat="true" ht="12" x14ac:dyDescent="0.2">
      <c r="A33" s="174" t="s">
        <v>228</v>
      </c>
      <c r="B33" s="9">
        <v>2019</v>
      </c>
      <c r="C33" s="175" t="s">
        <v>7</v>
      </c>
      <c r="D33" s="9">
        <v>11867395</v>
      </c>
      <c r="E33" s="9">
        <v>100</v>
      </c>
      <c r="F33" s="9">
        <v>100</v>
      </c>
      <c r="G33" s="9">
        <v>99.921005281721875</v>
      </c>
      <c r="H33" s="9">
        <v>7.8994718278124765E-2</v>
      </c>
      <c r="I33" s="9">
        <v>0</v>
      </c>
      <c r="J33" s="9">
        <v>0</v>
      </c>
      <c r="K33" s="9">
        <v>100</v>
      </c>
      <c r="L33" s="9">
        <v>100</v>
      </c>
      <c r="M33" s="9">
        <v>100</v>
      </c>
      <c r="N33" s="9">
        <v>0</v>
      </c>
      <c r="O33" s="9">
        <v>0</v>
      </c>
      <c r="P33" s="9">
        <v>0</v>
      </c>
      <c r="Q33" s="9">
        <v>100</v>
      </c>
      <c r="R33" s="9">
        <v>100</v>
      </c>
      <c r="S33" s="9">
        <v>99.921005281721875</v>
      </c>
      <c r="T33" s="9">
        <v>7.8994718278124765E-2</v>
      </c>
      <c r="U33" s="9">
        <v>0</v>
      </c>
      <c r="V33" s="9">
        <v>0</v>
      </c>
    </row>
    <row xmlns:x14ac="http://schemas.microsoft.com/office/spreadsheetml/2009/9/ac" r="34" s="176" customFormat="true" ht="12" x14ac:dyDescent="0.2">
      <c r="A34" s="174" t="s">
        <v>228</v>
      </c>
      <c r="B34" s="9">
        <v>2020</v>
      </c>
      <c r="C34" s="175" t="s">
        <v>7</v>
      </c>
      <c r="D34" s="9">
        <v>11753234</v>
      </c>
      <c r="E34" s="9">
        <v>100</v>
      </c>
      <c r="F34" s="9">
        <v>100</v>
      </c>
      <c r="G34" s="9">
        <v>99.940753961291392</v>
      </c>
      <c r="H34" s="9">
        <v>5.9246038708607777E-2</v>
      </c>
      <c r="I34" s="9">
        <v>0</v>
      </c>
      <c r="J34" s="9">
        <v>0</v>
      </c>
      <c r="K34" s="9">
        <v>100</v>
      </c>
      <c r="L34" s="9">
        <v>100</v>
      </c>
      <c r="M34" s="9">
        <v>100</v>
      </c>
      <c r="N34" s="9">
        <v>0</v>
      </c>
      <c r="O34" s="9">
        <v>0</v>
      </c>
      <c r="P34" s="9">
        <v>0</v>
      </c>
      <c r="Q34" s="9">
        <v>100</v>
      </c>
      <c r="R34" s="9">
        <v>100</v>
      </c>
      <c r="S34" s="9">
        <v>99.940753961291392</v>
      </c>
      <c r="T34" s="9">
        <v>5.9246038708607777E-2</v>
      </c>
      <c r="U34" s="9">
        <v>0</v>
      </c>
      <c r="V34" s="9">
        <v>0</v>
      </c>
    </row>
    <row xmlns:x14ac="http://schemas.microsoft.com/office/spreadsheetml/2009/9/ac" r="35" s="176" customFormat="true" ht="12" x14ac:dyDescent="0.2">
      <c r="A35" s="174" t="s">
        <v>228</v>
      </c>
      <c r="B35" s="9">
        <v>2021</v>
      </c>
      <c r="C35" s="175" t="s">
        <v>7</v>
      </c>
      <c r="D35" s="9">
        <v>11612410</v>
      </c>
      <c r="E35" s="9">
        <v>100</v>
      </c>
      <c r="F35" s="9">
        <v>100</v>
      </c>
      <c r="G35" s="9">
        <v>99.960502640860938</v>
      </c>
      <c r="H35" s="9">
        <v>3.9497359139062382E-2</v>
      </c>
      <c r="I35" s="9">
        <v>0</v>
      </c>
      <c r="J35" s="9">
        <v>0</v>
      </c>
      <c r="K35" s="9">
        <v>100</v>
      </c>
      <c r="L35" s="9">
        <v>100</v>
      </c>
      <c r="M35" s="9">
        <v>100</v>
      </c>
      <c r="N35" s="9">
        <v>0</v>
      </c>
      <c r="O35" s="9">
        <v>0</v>
      </c>
      <c r="P35" s="9">
        <v>0</v>
      </c>
      <c r="Q35" s="9">
        <v>100</v>
      </c>
      <c r="R35" s="9">
        <v>100</v>
      </c>
      <c r="S35" s="9">
        <v>99.960502640860938</v>
      </c>
      <c r="T35" s="9">
        <v>3.9497359139062382E-2</v>
      </c>
      <c r="U35" s="9">
        <v>0</v>
      </c>
      <c r="V35" s="9">
        <v>0</v>
      </c>
    </row>
    <row xmlns:x14ac="http://schemas.microsoft.com/office/spreadsheetml/2009/9/ac" r="36" s="176" customFormat="true" ht="12" x14ac:dyDescent="0.2">
      <c r="A36" s="174" t="s">
        <v>228</v>
      </c>
      <c r="B36" s="9">
        <v>2022</v>
      </c>
      <c r="C36" s="175" t="s">
        <v>7</v>
      </c>
      <c r="D36" s="9">
        <v>11400284</v>
      </c>
      <c r="E36" s="9">
        <v>100</v>
      </c>
      <c r="F36" s="9">
        <v>100</v>
      </c>
      <c r="G36" s="9">
        <v>99.980251320430469</v>
      </c>
      <c r="H36" s="9">
        <v>1.9748679569531191E-2</v>
      </c>
      <c r="I36" s="9">
        <v>0</v>
      </c>
      <c r="J36" s="9">
        <v>0</v>
      </c>
      <c r="K36" s="9">
        <v>100</v>
      </c>
      <c r="L36" s="9">
        <v>100</v>
      </c>
      <c r="M36" s="9">
        <v>100</v>
      </c>
      <c r="N36" s="9">
        <v>0</v>
      </c>
      <c r="O36" s="9">
        <v>0</v>
      </c>
      <c r="P36" s="9">
        <v>0</v>
      </c>
      <c r="Q36" s="9">
        <v>100</v>
      </c>
      <c r="R36" s="9">
        <v>100</v>
      </c>
      <c r="S36" s="9">
        <v>99.980251320430469</v>
      </c>
      <c r="T36" s="9">
        <v>1.9748679569531191E-2</v>
      </c>
      <c r="U36" s="9">
        <v>0</v>
      </c>
      <c r="V36" s="9">
        <v>0</v>
      </c>
    </row>
    <row xmlns:x14ac="http://schemas.microsoft.com/office/spreadsheetml/2009/9/ac" r="37" s="176" customFormat="true" ht="12" x14ac:dyDescent="0.2">
      <c r="A37" s="174" t="s">
        <v>228</v>
      </c>
      <c r="B37" s="9">
        <v>2023</v>
      </c>
      <c r="C37" s="175" t="s">
        <v>7</v>
      </c>
      <c r="D37" s="9">
        <v>11560116</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6" customFormat="true" ht="12" x14ac:dyDescent="0.2">
      <c r="A38" s="174" t="s">
        <v>228</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228</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228</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228</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228</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228</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228</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228</v>
      </c>
      <c r="B45" s="9">
        <v>2000</v>
      </c>
      <c r="C45" s="175" t="s">
        <v>1</v>
      </c>
      <c r="D45" s="9">
        <v>4464887.2583558466</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228</v>
      </c>
      <c r="B46" s="9">
        <v>2001</v>
      </c>
      <c r="C46" s="175" t="s">
        <v>1</v>
      </c>
      <c r="D46" s="9">
        <v>4604769.3579726405</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228</v>
      </c>
      <c r="B47" s="9">
        <v>2002</v>
      </c>
      <c r="C47" s="175" t="s">
        <v>1</v>
      </c>
      <c r="D47" s="9">
        <v>4735048.7842959594</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228</v>
      </c>
      <c r="B48" s="9">
        <v>2003</v>
      </c>
      <c r="C48" s="175" t="s">
        <v>1</v>
      </c>
      <c r="D48" s="9">
        <v>4852111.9275966631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228</v>
      </c>
      <c r="B49" s="9">
        <v>2004</v>
      </c>
      <c r="C49" s="175" t="s">
        <v>1</v>
      </c>
      <c r="D49" s="9">
        <v>4982246.6596517181</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228</v>
      </c>
      <c r="B50" s="9">
        <v>2005</v>
      </c>
      <c r="C50" s="175" t="s">
        <v>1</v>
      </c>
      <c r="D50" s="9">
        <v>5119082.0876659025</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228</v>
      </c>
      <c r="B51" s="9">
        <v>2006</v>
      </c>
      <c r="C51" s="175" t="s">
        <v>1</v>
      </c>
      <c r="D51" s="9">
        <v>5254516.7982707974</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228</v>
      </c>
      <c r="B52" s="9">
        <v>2007</v>
      </c>
      <c r="C52" s="175" t="s">
        <v>1</v>
      </c>
      <c r="D52" s="9">
        <v>5390544.6889451602</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228</v>
      </c>
      <c r="B53" s="9">
        <v>2008</v>
      </c>
      <c r="C53" s="175" t="s">
        <v>1</v>
      </c>
      <c r="D53" s="9">
        <v>5499906.5843848791</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228</v>
      </c>
      <c r="B54" s="9">
        <v>2009</v>
      </c>
      <c r="C54" s="175" t="s">
        <v>1</v>
      </c>
      <c r="D54" s="9">
        <v>5598206.0461010747</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228</v>
      </c>
      <c r="B55" s="9">
        <v>2010</v>
      </c>
      <c r="C55" s="175" t="s">
        <v>1</v>
      </c>
      <c r="D55" s="9">
        <v>5695932.0685623931</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228</v>
      </c>
      <c r="B56" s="9">
        <v>2011</v>
      </c>
      <c r="C56" s="175" t="s">
        <v>1</v>
      </c>
      <c r="D56" s="9">
        <v>5726806.7810887536</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228</v>
      </c>
      <c r="B57" s="9">
        <v>2012</v>
      </c>
      <c r="C57" s="175" t="s">
        <v>1</v>
      </c>
      <c r="D57" s="9">
        <v>5743252.2614824679</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228</v>
      </c>
      <c r="B58" s="9">
        <v>2013</v>
      </c>
      <c r="C58" s="175" t="s">
        <v>1</v>
      </c>
      <c r="D58" s="9">
        <v>5781204.1765537262</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228</v>
      </c>
      <c r="B59" s="9">
        <v>2014</v>
      </c>
      <c r="C59" s="175" t="s">
        <v>1</v>
      </c>
      <c r="D59" s="9">
        <v>5779840.0732141109</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228</v>
      </c>
      <c r="B60" s="9">
        <v>2015</v>
      </c>
      <c r="C60" s="175" t="s">
        <v>1</v>
      </c>
      <c r="D60" s="9">
        <v>5844482.4074172983</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228</v>
      </c>
      <c r="B61" s="9">
        <v>2016</v>
      </c>
      <c r="C61" s="175" t="s">
        <v>1</v>
      </c>
      <c r="D61" s="9">
        <v>5880368.9587480547</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228</v>
      </c>
      <c r="B62" s="9">
        <v>2017</v>
      </c>
      <c r="C62" s="175" t="s">
        <v>1</v>
      </c>
      <c r="D62" s="9">
        <v>5937890.5280782701</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228</v>
      </c>
      <c r="B63" s="9">
        <v>2018</v>
      </c>
      <c r="C63" s="175" t="s">
        <v>1</v>
      </c>
      <c r="D63" s="9">
        <v>5974201.2499337001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228</v>
      </c>
      <c r="B64" s="9">
        <v>2019</v>
      </c>
      <c r="C64" s="175" t="s">
        <v>1</v>
      </c>
      <c r="D64" s="9">
        <v>6015820.032752228</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228</v>
      </c>
      <c r="B65" s="9">
        <v>2020</v>
      </c>
      <c r="C65" s="175" t="s">
        <v>1</v>
      </c>
      <c r="D65" s="9">
        <v>6044688.2820680235</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228</v>
      </c>
      <c r="B66" s="9">
        <v>2021</v>
      </c>
      <c r="C66" s="175" t="s">
        <v>1</v>
      </c>
      <c r="D66" s="9">
        <v>6057381.2192142494</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228</v>
      </c>
      <c r="B67" s="9">
        <v>2022</v>
      </c>
      <c r="C67" s="175" t="s">
        <v>1</v>
      </c>
      <c r="D67" s="9">
        <v>6029496.1978018172</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228</v>
      </c>
      <c r="B68" s="9">
        <v>2023</v>
      </c>
      <c r="C68" s="175" t="s">
        <v>1</v>
      </c>
      <c r="D68" s="9">
        <v>6197147.1828405773</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228</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228</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228</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228</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228</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228</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228</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228</v>
      </c>
      <c r="B76" s="9">
        <v>2000</v>
      </c>
      <c r="C76" s="175" t="s">
        <v>2</v>
      </c>
      <c r="D76" s="9">
        <v>9760841.7416441534</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228</v>
      </c>
      <c r="B77" s="9">
        <v>2001</v>
      </c>
      <c r="C77" s="175" t="s">
        <v>2</v>
      </c>
      <c r="D77" s="9">
        <v>9542856.6420273595</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228</v>
      </c>
      <c r="B78" s="9">
        <v>2002</v>
      </c>
      <c r="C78" s="175" t="s">
        <v>2</v>
      </c>
      <c r="D78" s="9">
        <v>9301379.2157040406</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228</v>
      </c>
      <c r="B79" s="9">
        <v>2003</v>
      </c>
      <c r="C79" s="175" t="s">
        <v>2</v>
      </c>
      <c r="D79" s="9">
        <v>9034473.0724033359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228</v>
      </c>
      <c r="B80" s="9">
        <v>2004</v>
      </c>
      <c r="C80" s="175" t="s">
        <v>2</v>
      </c>
      <c r="D80" s="9">
        <v>8792662.3403482828</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228</v>
      </c>
      <c r="B81" s="9">
        <v>2005</v>
      </c>
      <c r="C81" s="175" t="s">
        <v>2</v>
      </c>
      <c r="D81" s="9">
        <v>8564278.9123340994</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228</v>
      </c>
      <c r="B82" s="9">
        <v>2006</v>
      </c>
      <c r="C82" s="175" t="s">
        <v>2</v>
      </c>
      <c r="D82" s="9">
        <v>8332525.2017292017</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228</v>
      </c>
      <c r="B83" s="9">
        <v>2007</v>
      </c>
      <c r="C83" s="175" t="s">
        <v>2</v>
      </c>
      <c r="D83" s="9">
        <v>8102683.3110548398</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228</v>
      </c>
      <c r="B84" s="9">
        <v>2008</v>
      </c>
      <c r="C84" s="175" t="s">
        <v>2</v>
      </c>
      <c r="D84" s="9">
        <v>7835786.41561512</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228</v>
      </c>
      <c r="B85" s="9">
        <v>2009</v>
      </c>
      <c r="C85" s="175" t="s">
        <v>2</v>
      </c>
      <c r="D85" s="9">
        <v>7560729.9538989253</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228</v>
      </c>
      <c r="B86" s="9">
        <v>2010</v>
      </c>
      <c r="C86" s="175" t="s">
        <v>2</v>
      </c>
      <c r="D86" s="9">
        <v>7291873.9314376069</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228</v>
      </c>
      <c r="B87" s="9">
        <v>2011</v>
      </c>
      <c r="C87" s="175" t="s">
        <v>2</v>
      </c>
      <c r="D87" s="9">
        <v>7085414.2189112473</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228</v>
      </c>
      <c r="B88" s="9">
        <v>2012</v>
      </c>
      <c r="C88" s="175" t="s">
        <v>2</v>
      </c>
      <c r="D88" s="9">
        <v>6894556.7385175321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228</v>
      </c>
      <c r="B89" s="9">
        <v>2013</v>
      </c>
      <c r="C89" s="175" t="s">
        <v>2</v>
      </c>
      <c r="D89" s="9">
        <v>6734120.8234462738</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228</v>
      </c>
      <c r="B90" s="9">
        <v>2014</v>
      </c>
      <c r="C90" s="175" t="s">
        <v>2</v>
      </c>
      <c r="D90" s="9">
        <v>6532623.9267858882</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228</v>
      </c>
      <c r="B91" s="9">
        <v>2015</v>
      </c>
      <c r="C91" s="175" t="s">
        <v>2</v>
      </c>
      <c r="D91" s="9">
        <v>6409642.5925827017</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228</v>
      </c>
      <c r="B92" s="9">
        <v>2016</v>
      </c>
      <c r="C92" s="175" t="s">
        <v>2</v>
      </c>
      <c r="D92" s="9">
        <v>6257116.0412519444</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228</v>
      </c>
      <c r="B93" s="9">
        <v>2017</v>
      </c>
      <c r="C93" s="175" t="s">
        <v>2</v>
      </c>
      <c r="D93" s="9">
        <v>6130992.4719217299</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228</v>
      </c>
      <c r="B94" s="9">
        <v>2018</v>
      </c>
      <c r="C94" s="175" t="s">
        <v>2</v>
      </c>
      <c r="D94" s="9">
        <v>5986400.7500662999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228</v>
      </c>
      <c r="B95" s="9">
        <v>2019</v>
      </c>
      <c r="C95" s="175" t="s">
        <v>2</v>
      </c>
      <c r="D95" s="9">
        <v>5851574.967247773</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228</v>
      </c>
      <c r="B96" s="9">
        <v>2020</v>
      </c>
      <c r="C96" s="175" t="s">
        <v>2</v>
      </c>
      <c r="D96" s="9">
        <v>5708545.7179319765</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228</v>
      </c>
      <c r="B97" s="9">
        <v>2021</v>
      </c>
      <c r="C97" s="175" t="s">
        <v>2</v>
      </c>
      <c r="D97" s="9">
        <v>5555028.7807857525</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228</v>
      </c>
      <c r="B98" s="9">
        <v>2022</v>
      </c>
      <c r="C98" s="175" t="s">
        <v>2</v>
      </c>
      <c r="D98" s="9">
        <v>5370787.8021981819</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228</v>
      </c>
      <c r="B99" s="9">
        <v>2023</v>
      </c>
      <c r="C99" s="175" t="s">
        <v>2</v>
      </c>
      <c r="D99" s="9">
        <v>5362968.8171594227</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228</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228</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228</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228</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228</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228</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228</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228</v>
      </c>
      <c r="B107" s="9">
        <v>2000</v>
      </c>
      <c r="C107" s="175" t="s">
        <v>16</v>
      </c>
      <c r="D107" s="9">
        <v>2888642</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228</v>
      </c>
      <c r="B108" s="9">
        <v>2001</v>
      </c>
      <c r="C108" s="175" t="s">
        <v>16</v>
      </c>
      <c r="D108" s="9">
        <v>2820755</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228</v>
      </c>
      <c r="B109" s="9">
        <v>2002</v>
      </c>
      <c r="C109" s="175" t="s">
        <v>16</v>
      </c>
      <c r="D109" s="9">
        <v>2682072</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228</v>
      </c>
      <c r="B110" s="9">
        <v>2003</v>
      </c>
      <c r="C110" s="177" t="s">
        <v>16</v>
      </c>
      <c r="D110" s="9">
        <v>2541957</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228</v>
      </c>
      <c r="B111" s="9">
        <v>2004</v>
      </c>
      <c r="C111" s="177" t="s">
        <v>16</v>
      </c>
      <c r="D111" s="9">
        <v>2451312</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228</v>
      </c>
      <c r="B112" s="9">
        <v>2005</v>
      </c>
      <c r="C112" s="177" t="s">
        <v>16</v>
      </c>
      <c r="D112" s="9">
        <v>2410120</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228</v>
      </c>
      <c r="B113" s="9">
        <v>2006</v>
      </c>
      <c r="C113" s="177" t="s">
        <v>16</v>
      </c>
      <c r="D113" s="9">
        <v>2362114</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228</v>
      </c>
      <c r="B114" s="9">
        <v>2007</v>
      </c>
      <c r="C114" s="177" t="s">
        <v>16</v>
      </c>
      <c r="D114" s="9">
        <v>2383662</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228</v>
      </c>
      <c r="B115" s="9">
        <v>2008</v>
      </c>
      <c r="C115" s="177" t="s">
        <v>16</v>
      </c>
      <c r="D115" s="9">
        <v>2391976</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228</v>
      </c>
      <c r="B116" s="9">
        <v>2009</v>
      </c>
      <c r="C116" s="179" t="s">
        <v>16</v>
      </c>
      <c r="D116" s="9">
        <v>2394805</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228</v>
      </c>
      <c r="B117" s="9">
        <v>2010</v>
      </c>
      <c r="C117" s="179" t="s">
        <v>16</v>
      </c>
      <c r="D117" s="9">
        <v>2382100</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228</v>
      </c>
      <c r="B118" s="9">
        <v>2011</v>
      </c>
      <c r="C118" s="179" t="s">
        <v>16</v>
      </c>
      <c r="D118" s="9">
        <v>2361448</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228</v>
      </c>
      <c r="B119" s="9">
        <v>2012</v>
      </c>
      <c r="C119" s="179" t="s">
        <v>16</v>
      </c>
      <c r="D119" s="9">
        <v>2346484</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228</v>
      </c>
      <c r="B120" s="9">
        <v>2013</v>
      </c>
      <c r="C120" s="179" t="s">
        <v>16</v>
      </c>
      <c r="D120" s="9">
        <v>2331463</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228</v>
      </c>
      <c r="B121" s="9">
        <v>2014</v>
      </c>
      <c r="C121" s="179" t="s">
        <v>16</v>
      </c>
      <c r="D121" s="9">
        <v>2338916</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228</v>
      </c>
      <c r="B122" s="9">
        <v>2015</v>
      </c>
      <c r="C122" s="179" t="s">
        <v>16</v>
      </c>
      <c r="D122" s="9">
        <v>2407459</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228</v>
      </c>
      <c r="B123" s="9">
        <v>2016</v>
      </c>
      <c r="C123" s="179" t="s">
        <v>16</v>
      </c>
      <c r="D123" s="9">
        <v>2425837</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228</v>
      </c>
      <c r="B124" s="9">
        <v>2017</v>
      </c>
      <c r="C124" s="179" t="s">
        <v>16</v>
      </c>
      <c r="D124" s="9">
        <v>2399996</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228</v>
      </c>
      <c r="B125" s="9">
        <v>2018</v>
      </c>
      <c r="C125" s="179" t="s">
        <v>16</v>
      </c>
      <c r="D125" s="9">
        <v>2306968</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228</v>
      </c>
      <c r="B126" s="9">
        <v>2019</v>
      </c>
      <c r="C126" s="179" t="s">
        <v>16</v>
      </c>
      <c r="D126" s="9">
        <v>2228195</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228</v>
      </c>
      <c r="B127" s="9">
        <v>2020</v>
      </c>
      <c r="C127" s="179" t="s">
        <v>16</v>
      </c>
      <c r="D127" s="9">
        <v>2152507</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228</v>
      </c>
      <c r="B128" s="9">
        <v>2021</v>
      </c>
      <c r="C128" s="179" t="s">
        <v>16</v>
      </c>
      <c r="D128" s="9">
        <v>2075483</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228</v>
      </c>
      <c r="B129" s="9">
        <v>2022</v>
      </c>
      <c r="C129" s="179" t="s">
        <v>16</v>
      </c>
      <c r="D129" s="9">
        <v>1981049</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228</v>
      </c>
      <c r="B130" s="9">
        <v>2023</v>
      </c>
      <c r="C130" s="179" t="s">
        <v>16</v>
      </c>
      <c r="D130" s="9">
        <v>2046885</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228</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228</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228</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228</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228</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228</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228</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228</v>
      </c>
      <c r="B138" s="9">
        <v>2000</v>
      </c>
      <c r="C138" s="179" t="s">
        <v>17</v>
      </c>
      <c r="D138" s="9">
        <v>5678015</v>
      </c>
      <c r="E138" s="9">
        <v>100</v>
      </c>
      <c r="F138" s="9">
        <v>100</v>
      </c>
      <c r="G138" s="9">
        <v>99.904035999999991</v>
      </c>
      <c r="H138" s="9">
        <v>9.5964000000009264E-2</v>
      </c>
      <c r="I138" s="9">
        <v>0</v>
      </c>
      <c r="J138" s="9">
        <v>0</v>
      </c>
      <c r="K138" s="9">
        <v>100</v>
      </c>
      <c r="L138" s="9">
        <v>100</v>
      </c>
      <c r="M138" s="9">
        <v>100</v>
      </c>
      <c r="N138" s="9">
        <v>0</v>
      </c>
      <c r="O138" s="9">
        <v>0</v>
      </c>
      <c r="P138" s="9">
        <v>0</v>
      </c>
      <c r="Q138" s="9">
        <v>100</v>
      </c>
      <c r="R138" s="9">
        <v>100</v>
      </c>
      <c r="S138" s="9">
        <v>99.904035999999991</v>
      </c>
      <c r="T138" s="9">
        <v>9.5964000000009264E-2</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228</v>
      </c>
      <c r="B139" s="9">
        <v>2001</v>
      </c>
      <c r="C139" s="179" t="s">
        <v>17</v>
      </c>
      <c r="D139" s="9">
        <v>5749989</v>
      </c>
      <c r="E139" s="9">
        <v>100</v>
      </c>
      <c r="F139" s="9">
        <v>100</v>
      </c>
      <c r="G139" s="9">
        <v>99.904035999999991</v>
      </c>
      <c r="H139" s="9">
        <v>9.5964000000009264E-2</v>
      </c>
      <c r="I139" s="9">
        <v>0</v>
      </c>
      <c r="J139" s="9">
        <v>0</v>
      </c>
      <c r="K139" s="9">
        <v>100</v>
      </c>
      <c r="L139" s="9">
        <v>100</v>
      </c>
      <c r="M139" s="9">
        <v>100</v>
      </c>
      <c r="N139" s="9">
        <v>0</v>
      </c>
      <c r="O139" s="9">
        <v>0</v>
      </c>
      <c r="P139" s="9">
        <v>0</v>
      </c>
      <c r="Q139" s="9">
        <v>100</v>
      </c>
      <c r="R139" s="9">
        <v>100</v>
      </c>
      <c r="S139" s="9">
        <v>99.904035999999991</v>
      </c>
      <c r="T139" s="9">
        <v>9.5964000000009264E-2</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228</v>
      </c>
      <c r="B140" s="9">
        <v>2002</v>
      </c>
      <c r="C140" s="179" t="s">
        <v>17</v>
      </c>
      <c r="D140" s="9">
        <v>5792636</v>
      </c>
      <c r="E140" s="9">
        <v>100</v>
      </c>
      <c r="F140" s="9">
        <v>100</v>
      </c>
      <c r="G140" s="9">
        <v>99.904035999999991</v>
      </c>
      <c r="H140" s="9">
        <v>9.5964000000009264E-2</v>
      </c>
      <c r="I140" s="9">
        <v>0</v>
      </c>
      <c r="J140" s="9">
        <v>0</v>
      </c>
      <c r="K140" s="9">
        <v>100</v>
      </c>
      <c r="L140" s="9">
        <v>100</v>
      </c>
      <c r="M140" s="9">
        <v>100</v>
      </c>
      <c r="N140" s="9">
        <v>0</v>
      </c>
      <c r="O140" s="9">
        <v>0</v>
      </c>
      <c r="P140" s="9">
        <v>0</v>
      </c>
      <c r="Q140" s="9">
        <v>100</v>
      </c>
      <c r="R140" s="9">
        <v>100</v>
      </c>
      <c r="S140" s="9">
        <v>99.904035999999991</v>
      </c>
      <c r="T140" s="9">
        <v>9.5964000000009264E-2</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228</v>
      </c>
      <c r="B141" s="9">
        <v>2003</v>
      </c>
      <c r="C141" s="179" t="s">
        <v>17</v>
      </c>
      <c r="D141" s="9">
        <v>5789168</v>
      </c>
      <c r="E141" s="9">
        <v>100</v>
      </c>
      <c r="F141" s="9">
        <v>100</v>
      </c>
      <c r="G141" s="9">
        <v>99.904035999999991</v>
      </c>
      <c r="H141" s="9">
        <v>9.5964000000009264E-2</v>
      </c>
      <c r="I141" s="9">
        <v>0</v>
      </c>
      <c r="J141" s="9">
        <v>0</v>
      </c>
      <c r="K141" s="9">
        <v>100</v>
      </c>
      <c r="L141" s="9">
        <v>100</v>
      </c>
      <c r="M141" s="9">
        <v>100</v>
      </c>
      <c r="N141" s="9">
        <v>0</v>
      </c>
      <c r="O141" s="9">
        <v>0</v>
      </c>
      <c r="P141" s="9">
        <v>0</v>
      </c>
      <c r="Q141" s="9">
        <v>100</v>
      </c>
      <c r="R141" s="9">
        <v>100</v>
      </c>
      <c r="S141" s="9">
        <v>99.904035999999991</v>
      </c>
      <c r="T141" s="9">
        <v>9.5964000000009264E-2</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228</v>
      </c>
      <c r="B142" s="9">
        <v>2004</v>
      </c>
      <c r="C142" s="179" t="s">
        <v>17</v>
      </c>
      <c r="D142" s="9">
        <v>5723597</v>
      </c>
      <c r="E142" s="9">
        <v>100</v>
      </c>
      <c r="F142" s="9">
        <v>100</v>
      </c>
      <c r="G142" s="9">
        <v>99.904035999999991</v>
      </c>
      <c r="H142" s="9">
        <v>9.5964000000009264E-2</v>
      </c>
      <c r="I142" s="9">
        <v>0</v>
      </c>
      <c r="J142" s="9">
        <v>0</v>
      </c>
      <c r="K142" s="9">
        <v>100</v>
      </c>
      <c r="L142" s="9">
        <v>100</v>
      </c>
      <c r="M142" s="9">
        <v>100</v>
      </c>
      <c r="N142" s="9">
        <v>0</v>
      </c>
      <c r="O142" s="9">
        <v>0</v>
      </c>
      <c r="P142" s="9">
        <v>0</v>
      </c>
      <c r="Q142" s="9">
        <v>100</v>
      </c>
      <c r="R142" s="9">
        <v>100</v>
      </c>
      <c r="S142" s="9">
        <v>99.904035999999991</v>
      </c>
      <c r="T142" s="9">
        <v>9.5964000000009264E-2</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228</v>
      </c>
      <c r="B143" s="9">
        <v>2005</v>
      </c>
      <c r="C143" s="179" t="s">
        <v>17</v>
      </c>
      <c r="D143" s="9">
        <v>5609712</v>
      </c>
      <c r="E143" s="9">
        <v>100</v>
      </c>
      <c r="F143" s="9">
        <v>100</v>
      </c>
      <c r="G143" s="9">
        <v>99.904035999999991</v>
      </c>
      <c r="H143" s="9">
        <v>9.5964000000009264E-2</v>
      </c>
      <c r="I143" s="9">
        <v>0</v>
      </c>
      <c r="J143" s="9">
        <v>0</v>
      </c>
      <c r="K143" s="9">
        <v>100</v>
      </c>
      <c r="L143" s="9">
        <v>100</v>
      </c>
      <c r="M143" s="9">
        <v>100</v>
      </c>
      <c r="N143" s="9">
        <v>0</v>
      </c>
      <c r="O143" s="9">
        <v>0</v>
      </c>
      <c r="P143" s="9">
        <v>0</v>
      </c>
      <c r="Q143" s="9">
        <v>100</v>
      </c>
      <c r="R143" s="9">
        <v>100</v>
      </c>
      <c r="S143" s="9">
        <v>99.904035999999991</v>
      </c>
      <c r="T143" s="9">
        <v>9.5964000000009264E-2</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228</v>
      </c>
      <c r="B144" s="9">
        <v>2006</v>
      </c>
      <c r="C144" s="179" t="s">
        <v>17</v>
      </c>
      <c r="D144" s="9">
        <v>5505594</v>
      </c>
      <c r="E144" s="9">
        <v>100</v>
      </c>
      <c r="F144" s="9">
        <v>100</v>
      </c>
      <c r="G144" s="9">
        <v>99.904035999999991</v>
      </c>
      <c r="H144" s="9">
        <v>9.5964000000009264E-2</v>
      </c>
      <c r="I144" s="9">
        <v>0</v>
      </c>
      <c r="J144" s="9">
        <v>0</v>
      </c>
      <c r="K144" s="9">
        <v>100</v>
      </c>
      <c r="L144" s="9">
        <v>100</v>
      </c>
      <c r="M144" s="9">
        <v>100</v>
      </c>
      <c r="N144" s="9">
        <v>0</v>
      </c>
      <c r="O144" s="9">
        <v>0</v>
      </c>
      <c r="P144" s="9">
        <v>0</v>
      </c>
      <c r="Q144" s="9">
        <v>100</v>
      </c>
      <c r="R144" s="9">
        <v>100</v>
      </c>
      <c r="S144" s="9">
        <v>99.904035999999991</v>
      </c>
      <c r="T144" s="9">
        <v>9.5964000000009264E-2</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228</v>
      </c>
      <c r="B145" s="9">
        <v>2007</v>
      </c>
      <c r="C145" s="179" t="s">
        <v>17</v>
      </c>
      <c r="D145" s="9">
        <v>5324375</v>
      </c>
      <c r="E145" s="9">
        <v>100</v>
      </c>
      <c r="F145" s="9">
        <v>100</v>
      </c>
      <c r="G145" s="9">
        <v>99.904035999999991</v>
      </c>
      <c r="H145" s="9">
        <v>9.5964000000009264E-2</v>
      </c>
      <c r="I145" s="9">
        <v>0</v>
      </c>
      <c r="J145" s="9">
        <v>0</v>
      </c>
      <c r="K145" s="9">
        <v>100</v>
      </c>
      <c r="L145" s="9">
        <v>100</v>
      </c>
      <c r="M145" s="9">
        <v>100</v>
      </c>
      <c r="N145" s="9">
        <v>0</v>
      </c>
      <c r="O145" s="9">
        <v>0</v>
      </c>
      <c r="P145" s="9">
        <v>0</v>
      </c>
      <c r="Q145" s="9">
        <v>100</v>
      </c>
      <c r="R145" s="9">
        <v>100</v>
      </c>
      <c r="S145" s="9">
        <v>99.904035999999991</v>
      </c>
      <c r="T145" s="9">
        <v>9.5964000000009264E-2</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228</v>
      </c>
      <c r="B146" s="9">
        <v>2008</v>
      </c>
      <c r="C146" s="179" t="s">
        <v>17</v>
      </c>
      <c r="D146" s="9">
        <v>5123190</v>
      </c>
      <c r="E146" s="9">
        <v>100</v>
      </c>
      <c r="F146" s="9">
        <v>100</v>
      </c>
      <c r="G146" s="9">
        <v>99.904035999999991</v>
      </c>
      <c r="H146" s="9">
        <v>9.5964000000009264E-2</v>
      </c>
      <c r="I146" s="9">
        <v>0</v>
      </c>
      <c r="J146" s="9">
        <v>0</v>
      </c>
      <c r="K146" s="9">
        <v>100</v>
      </c>
      <c r="L146" s="9">
        <v>100</v>
      </c>
      <c r="M146" s="9">
        <v>100</v>
      </c>
      <c r="N146" s="9">
        <v>0</v>
      </c>
      <c r="O146" s="9">
        <v>0</v>
      </c>
      <c r="P146" s="9">
        <v>0</v>
      </c>
      <c r="Q146" s="9">
        <v>100</v>
      </c>
      <c r="R146" s="9">
        <v>100</v>
      </c>
      <c r="S146" s="9">
        <v>99.904035999999991</v>
      </c>
      <c r="T146" s="9">
        <v>9.5964000000009264E-2</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228</v>
      </c>
      <c r="B147" s="9">
        <v>2009</v>
      </c>
      <c r="C147" s="179" t="s">
        <v>17</v>
      </c>
      <c r="D147" s="9">
        <v>4940903</v>
      </c>
      <c r="E147" s="9">
        <v>100</v>
      </c>
      <c r="F147" s="9">
        <v>100</v>
      </c>
      <c r="G147" s="9">
        <v>99.904035999999991</v>
      </c>
      <c r="H147" s="9">
        <v>9.5964000000009264E-2</v>
      </c>
      <c r="I147" s="9">
        <v>0</v>
      </c>
      <c r="J147" s="9">
        <v>0</v>
      </c>
      <c r="K147" s="9">
        <v>100</v>
      </c>
      <c r="L147" s="9">
        <v>100</v>
      </c>
      <c r="M147" s="9">
        <v>100</v>
      </c>
      <c r="N147" s="9">
        <v>0</v>
      </c>
      <c r="O147" s="9">
        <v>0</v>
      </c>
      <c r="P147" s="9">
        <v>0</v>
      </c>
      <c r="Q147" s="9">
        <v>100</v>
      </c>
      <c r="R147" s="9">
        <v>100</v>
      </c>
      <c r="S147" s="9">
        <v>99.904035999999991</v>
      </c>
      <c r="T147" s="9">
        <v>9.5964000000009264E-2</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228</v>
      </c>
      <c r="B148" s="9">
        <v>2010</v>
      </c>
      <c r="C148" s="179" t="s">
        <v>17</v>
      </c>
      <c r="D148" s="9">
        <v>4857931</v>
      </c>
      <c r="E148" s="9">
        <v>100</v>
      </c>
      <c r="F148" s="9">
        <v>100</v>
      </c>
      <c r="G148" s="9">
        <v>99.904035999999991</v>
      </c>
      <c r="H148" s="9">
        <v>9.5964000000009264E-2</v>
      </c>
      <c r="I148" s="9">
        <v>0</v>
      </c>
      <c r="J148" s="9">
        <v>0</v>
      </c>
      <c r="K148" s="9">
        <v>100</v>
      </c>
      <c r="L148" s="9">
        <v>100</v>
      </c>
      <c r="M148" s="9">
        <v>100</v>
      </c>
      <c r="N148" s="9">
        <v>0</v>
      </c>
      <c r="O148" s="9">
        <v>0</v>
      </c>
      <c r="P148" s="9">
        <v>0</v>
      </c>
      <c r="Q148" s="9">
        <v>100</v>
      </c>
      <c r="R148" s="9">
        <v>100</v>
      </c>
      <c r="S148" s="9">
        <v>99.904035999999991</v>
      </c>
      <c r="T148" s="9">
        <v>9.5964000000009264E-2</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228</v>
      </c>
      <c r="B149" s="9">
        <v>2011</v>
      </c>
      <c r="C149" s="179" t="s">
        <v>17</v>
      </c>
      <c r="D149" s="9">
        <v>4822913</v>
      </c>
      <c r="E149" s="9">
        <v>100</v>
      </c>
      <c r="F149" s="9">
        <v>100</v>
      </c>
      <c r="G149" s="9">
        <v>99.904035999999991</v>
      </c>
      <c r="H149" s="9">
        <v>9.5964000000009264E-2</v>
      </c>
      <c r="I149" s="9">
        <v>0</v>
      </c>
      <c r="J149" s="9">
        <v>0</v>
      </c>
      <c r="K149" s="9">
        <v>100</v>
      </c>
      <c r="L149" s="9">
        <v>100</v>
      </c>
      <c r="M149" s="9">
        <v>100</v>
      </c>
      <c r="N149" s="9">
        <v>0</v>
      </c>
      <c r="O149" s="9">
        <v>0</v>
      </c>
      <c r="P149" s="9">
        <v>0</v>
      </c>
      <c r="Q149" s="9">
        <v>100</v>
      </c>
      <c r="R149" s="9">
        <v>100</v>
      </c>
      <c r="S149" s="9">
        <v>99.904035999999991</v>
      </c>
      <c r="T149" s="9">
        <v>9.5964000000009264E-2</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228</v>
      </c>
      <c r="B150" s="9">
        <v>2012</v>
      </c>
      <c r="C150" s="179" t="s">
        <v>17</v>
      </c>
      <c r="D150" s="9">
        <v>4773859</v>
      </c>
      <c r="E150" s="9">
        <v>100</v>
      </c>
      <c r="F150" s="9">
        <v>100</v>
      </c>
      <c r="G150" s="9">
        <v>99.904035999999991</v>
      </c>
      <c r="H150" s="9">
        <v>9.5964000000009264E-2</v>
      </c>
      <c r="I150" s="9">
        <v>0</v>
      </c>
      <c r="J150" s="9">
        <v>0</v>
      </c>
      <c r="K150" s="9">
        <v>100</v>
      </c>
      <c r="L150" s="9">
        <v>100</v>
      </c>
      <c r="M150" s="9">
        <v>100</v>
      </c>
      <c r="N150" s="9">
        <v>0</v>
      </c>
      <c r="O150" s="9">
        <v>0</v>
      </c>
      <c r="P150" s="9">
        <v>0</v>
      </c>
      <c r="Q150" s="9">
        <v>100</v>
      </c>
      <c r="R150" s="9">
        <v>100</v>
      </c>
      <c r="S150" s="9">
        <v>99.904035999999991</v>
      </c>
      <c r="T150" s="9">
        <v>9.5964000000009264E-2</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228</v>
      </c>
      <c r="B151" s="9">
        <v>2013</v>
      </c>
      <c r="C151" s="179" t="s">
        <v>17</v>
      </c>
      <c r="D151" s="9">
        <v>4822945</v>
      </c>
      <c r="E151" s="9">
        <v>100</v>
      </c>
      <c r="F151" s="9">
        <v>100</v>
      </c>
      <c r="G151" s="9">
        <v>99.904035999999991</v>
      </c>
      <c r="H151" s="9">
        <v>9.5964000000009264E-2</v>
      </c>
      <c r="I151" s="9">
        <v>0</v>
      </c>
      <c r="J151" s="9">
        <v>0</v>
      </c>
      <c r="K151" s="9">
        <v>100</v>
      </c>
      <c r="L151" s="9">
        <v>100</v>
      </c>
      <c r="M151" s="9">
        <v>100</v>
      </c>
      <c r="N151" s="9">
        <v>0</v>
      </c>
      <c r="O151" s="9">
        <v>0</v>
      </c>
      <c r="P151" s="9">
        <v>0</v>
      </c>
      <c r="Q151" s="9">
        <v>100</v>
      </c>
      <c r="R151" s="9">
        <v>100</v>
      </c>
      <c r="S151" s="9">
        <v>99.904035999999991</v>
      </c>
      <c r="T151" s="9">
        <v>9.5964000000009264E-2</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228</v>
      </c>
      <c r="B152" s="9">
        <v>2014</v>
      </c>
      <c r="C152" s="179" t="s">
        <v>17</v>
      </c>
      <c r="D152" s="9">
        <v>4812779</v>
      </c>
      <c r="E152" s="9">
        <v>100</v>
      </c>
      <c r="F152" s="9">
        <v>100</v>
      </c>
      <c r="G152" s="9">
        <v>99.904035999999991</v>
      </c>
      <c r="H152" s="9">
        <v>9.5964000000009264E-2</v>
      </c>
      <c r="I152" s="9">
        <v>0</v>
      </c>
      <c r="J152" s="9">
        <v>0</v>
      </c>
      <c r="K152" s="9">
        <v>100</v>
      </c>
      <c r="L152" s="9">
        <v>100</v>
      </c>
      <c r="M152" s="9">
        <v>100</v>
      </c>
      <c r="N152" s="9">
        <v>0</v>
      </c>
      <c r="O152" s="9">
        <v>0</v>
      </c>
      <c r="P152" s="9">
        <v>0</v>
      </c>
      <c r="Q152" s="9">
        <v>100</v>
      </c>
      <c r="R152" s="9">
        <v>100</v>
      </c>
      <c r="S152" s="9">
        <v>99.904035999999991</v>
      </c>
      <c r="T152" s="9">
        <v>9.5964000000009264E-2</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228</v>
      </c>
      <c r="B153" s="9">
        <v>2015</v>
      </c>
      <c r="C153" s="179" t="s">
        <v>17</v>
      </c>
      <c r="D153" s="9">
        <v>4820564</v>
      </c>
      <c r="E153" s="9">
        <v>100</v>
      </c>
      <c r="F153" s="9">
        <v>100</v>
      </c>
      <c r="G153" s="9">
        <v>99.904035999999991</v>
      </c>
      <c r="H153" s="9">
        <v>9.5964000000009264E-2</v>
      </c>
      <c r="I153" s="9">
        <v>0</v>
      </c>
      <c r="J153" s="9">
        <v>0</v>
      </c>
      <c r="K153" s="9">
        <v>100</v>
      </c>
      <c r="L153" s="9">
        <v>100</v>
      </c>
      <c r="M153" s="9">
        <v>100</v>
      </c>
      <c r="N153" s="9">
        <v>0</v>
      </c>
      <c r="O153" s="9">
        <v>0</v>
      </c>
      <c r="P153" s="9">
        <v>0</v>
      </c>
      <c r="Q153" s="9">
        <v>100</v>
      </c>
      <c r="R153" s="9">
        <v>100</v>
      </c>
      <c r="S153" s="9">
        <v>99.904035999999991</v>
      </c>
      <c r="T153" s="9">
        <v>9.5964000000009264E-2</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228</v>
      </c>
      <c r="B154" s="9">
        <v>2016</v>
      </c>
      <c r="C154" s="179" t="s">
        <v>17</v>
      </c>
      <c r="D154" s="9">
        <v>4769750</v>
      </c>
      <c r="E154" s="9">
        <v>100</v>
      </c>
      <c r="F154" s="9">
        <v>100</v>
      </c>
      <c r="G154" s="9">
        <v>99.904035999999991</v>
      </c>
      <c r="H154" s="9">
        <v>9.5964000000009264E-2</v>
      </c>
      <c r="I154" s="9">
        <v>0</v>
      </c>
      <c r="J154" s="9">
        <v>0</v>
      </c>
      <c r="K154" s="9">
        <v>100</v>
      </c>
      <c r="L154" s="9">
        <v>100</v>
      </c>
      <c r="M154" s="9">
        <v>100</v>
      </c>
      <c r="N154" s="9">
        <v>0</v>
      </c>
      <c r="O154" s="9">
        <v>0</v>
      </c>
      <c r="P154" s="9">
        <v>0</v>
      </c>
      <c r="Q154" s="9">
        <v>100</v>
      </c>
      <c r="R154" s="9">
        <v>100</v>
      </c>
      <c r="S154" s="9">
        <v>99.904035999999991</v>
      </c>
      <c r="T154" s="9">
        <v>9.5964000000009264E-2</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228</v>
      </c>
      <c r="B155" s="9">
        <v>2017</v>
      </c>
      <c r="C155" s="179" t="s">
        <v>17</v>
      </c>
      <c r="D155" s="9">
        <v>4766140</v>
      </c>
      <c r="E155" s="9">
        <v>100</v>
      </c>
      <c r="F155" s="9">
        <v>100</v>
      </c>
      <c r="G155" s="9">
        <v>99.904035999999991</v>
      </c>
      <c r="H155" s="9">
        <v>9.5964000000009264E-2</v>
      </c>
      <c r="I155" s="9">
        <v>0</v>
      </c>
      <c r="J155" s="9">
        <v>0</v>
      </c>
      <c r="K155" s="9">
        <v>100</v>
      </c>
      <c r="L155" s="9">
        <v>100</v>
      </c>
      <c r="M155" s="9">
        <v>100</v>
      </c>
      <c r="N155" s="9">
        <v>0</v>
      </c>
      <c r="O155" s="9">
        <v>0</v>
      </c>
      <c r="P155" s="9">
        <v>0</v>
      </c>
      <c r="Q155" s="9">
        <v>100</v>
      </c>
      <c r="R155" s="9">
        <v>100</v>
      </c>
      <c r="S155" s="9">
        <v>99.904035999999991</v>
      </c>
      <c r="T155" s="9">
        <v>9.5964000000009264E-2</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228</v>
      </c>
      <c r="B156" s="9">
        <v>2018</v>
      </c>
      <c r="C156" s="179" t="s">
        <v>17</v>
      </c>
      <c r="D156" s="9">
        <v>4801165</v>
      </c>
      <c r="E156" s="9">
        <v>100</v>
      </c>
      <c r="F156" s="9">
        <v>100</v>
      </c>
      <c r="G156" s="9">
        <v>99.920029999999997</v>
      </c>
      <c r="H156" s="9">
        <v>7.9970000000002983E-2</v>
      </c>
      <c r="I156" s="9">
        <v>0</v>
      </c>
      <c r="J156" s="9">
        <v>0</v>
      </c>
      <c r="K156" s="9">
        <v>100</v>
      </c>
      <c r="L156" s="9">
        <v>100</v>
      </c>
      <c r="M156" s="9">
        <v>100</v>
      </c>
      <c r="N156" s="9">
        <v>0</v>
      </c>
      <c r="O156" s="9">
        <v>0</v>
      </c>
      <c r="P156" s="9">
        <v>0</v>
      </c>
      <c r="Q156" s="9">
        <v>100</v>
      </c>
      <c r="R156" s="9">
        <v>100</v>
      </c>
      <c r="S156" s="9">
        <v>99.920029999999997</v>
      </c>
      <c r="T156" s="9">
        <v>7.9970000000002983E-2</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228</v>
      </c>
      <c r="B157" s="9">
        <v>2019</v>
      </c>
      <c r="C157" s="179" t="s">
        <v>17</v>
      </c>
      <c r="D157" s="9">
        <v>4785207</v>
      </c>
      <c r="E157" s="9">
        <v>100</v>
      </c>
      <c r="F157" s="9">
        <v>100</v>
      </c>
      <c r="G157" s="9">
        <v>99.936024000000003</v>
      </c>
      <c r="H157" s="9">
        <v>6.3975999999996702E-2</v>
      </c>
      <c r="I157" s="9">
        <v>0</v>
      </c>
      <c r="J157" s="9">
        <v>0</v>
      </c>
      <c r="K157" s="9">
        <v>100</v>
      </c>
      <c r="L157" s="9">
        <v>100</v>
      </c>
      <c r="M157" s="9">
        <v>100</v>
      </c>
      <c r="N157" s="9">
        <v>0</v>
      </c>
      <c r="O157" s="9">
        <v>0</v>
      </c>
      <c r="P157" s="9">
        <v>0</v>
      </c>
      <c r="Q157" s="9">
        <v>100</v>
      </c>
      <c r="R157" s="9">
        <v>100</v>
      </c>
      <c r="S157" s="9">
        <v>99.936024000000003</v>
      </c>
      <c r="T157" s="9">
        <v>6.3975999999996702E-2</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228</v>
      </c>
      <c r="B158" s="9">
        <v>2020</v>
      </c>
      <c r="C158" s="179" t="s">
        <v>17</v>
      </c>
      <c r="D158" s="9">
        <v>4771257</v>
      </c>
      <c r="E158" s="9">
        <v>100</v>
      </c>
      <c r="F158" s="9">
        <v>100</v>
      </c>
      <c r="G158" s="9">
        <v>99.952017999999995</v>
      </c>
      <c r="H158" s="9">
        <v>4.7982000000004632E-2</v>
      </c>
      <c r="I158" s="9">
        <v>0</v>
      </c>
      <c r="J158" s="9">
        <v>0</v>
      </c>
      <c r="K158" s="9">
        <v>100</v>
      </c>
      <c r="L158" s="9">
        <v>100</v>
      </c>
      <c r="M158" s="9">
        <v>100</v>
      </c>
      <c r="N158" s="9">
        <v>0</v>
      </c>
      <c r="O158" s="9">
        <v>0</v>
      </c>
      <c r="P158" s="9">
        <v>0</v>
      </c>
      <c r="Q158" s="9">
        <v>100</v>
      </c>
      <c r="R158" s="9">
        <v>100</v>
      </c>
      <c r="S158" s="9">
        <v>99.952017999999995</v>
      </c>
      <c r="T158" s="9">
        <v>4.7982000000004632E-2</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228</v>
      </c>
      <c r="B159" s="9">
        <v>2021</v>
      </c>
      <c r="C159" s="179" t="s">
        <v>17</v>
      </c>
      <c r="D159" s="9">
        <v>4718930</v>
      </c>
      <c r="E159" s="9">
        <v>100</v>
      </c>
      <c r="F159" s="9">
        <v>100</v>
      </c>
      <c r="G159" s="9">
        <v>99.968012000000002</v>
      </c>
      <c r="H159" s="9">
        <v>3.1987999999998351E-2</v>
      </c>
      <c r="I159" s="9">
        <v>0</v>
      </c>
      <c r="J159" s="9">
        <v>0</v>
      </c>
      <c r="K159" s="9">
        <v>100</v>
      </c>
      <c r="L159" s="9">
        <v>100</v>
      </c>
      <c r="M159" s="9">
        <v>100</v>
      </c>
      <c r="N159" s="9">
        <v>0</v>
      </c>
      <c r="O159" s="9">
        <v>0</v>
      </c>
      <c r="P159" s="9">
        <v>0</v>
      </c>
      <c r="Q159" s="9">
        <v>100</v>
      </c>
      <c r="R159" s="9">
        <v>100</v>
      </c>
      <c r="S159" s="9">
        <v>99.968012000000002</v>
      </c>
      <c r="T159" s="9">
        <v>3.1987999999998351E-2</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228</v>
      </c>
      <c r="B160" s="9">
        <v>2022</v>
      </c>
      <c r="C160" s="179" t="s">
        <v>17</v>
      </c>
      <c r="D160" s="9">
        <v>4651455</v>
      </c>
      <c r="E160" s="9">
        <v>100</v>
      </c>
      <c r="F160" s="9">
        <v>100</v>
      </c>
      <c r="G160" s="9">
        <v>99.984005999999994</v>
      </c>
      <c r="H160" s="9">
        <v>1.5994000000006281E-2</v>
      </c>
      <c r="I160" s="9">
        <v>0</v>
      </c>
      <c r="J160" s="9">
        <v>0</v>
      </c>
      <c r="K160" s="9">
        <v>100</v>
      </c>
      <c r="L160" s="9">
        <v>100</v>
      </c>
      <c r="M160" s="9">
        <v>100</v>
      </c>
      <c r="N160" s="9">
        <v>0</v>
      </c>
      <c r="O160" s="9">
        <v>0</v>
      </c>
      <c r="P160" s="9">
        <v>0</v>
      </c>
      <c r="Q160" s="9">
        <v>100</v>
      </c>
      <c r="R160" s="9">
        <v>100</v>
      </c>
      <c r="S160" s="9">
        <v>99.984005999999994</v>
      </c>
      <c r="T160" s="9">
        <v>1.5994000000006281E-2</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228</v>
      </c>
      <c r="B161" s="9">
        <v>2023</v>
      </c>
      <c r="C161" s="179" t="s">
        <v>17</v>
      </c>
      <c r="D161" s="9">
        <v>4626360</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228</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228</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228</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228</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228</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228</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228</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228</v>
      </c>
      <c r="B169" s="9">
        <v>2000</v>
      </c>
      <c r="C169" s="180" t="s">
        <v>18</v>
      </c>
      <c r="D169" s="9">
        <v>5659072</v>
      </c>
      <c r="E169" s="9">
        <v>100</v>
      </c>
      <c r="F169" s="9">
        <v>100</v>
      </c>
      <c r="G169" s="9">
        <v>99.86057658908193</v>
      </c>
      <c r="H169" s="9">
        <v>0.13942341091807009</v>
      </c>
      <c r="I169" s="9">
        <v>0</v>
      </c>
      <c r="J169" s="9">
        <v>0</v>
      </c>
      <c r="K169" s="9">
        <v>100</v>
      </c>
      <c r="L169" s="9">
        <v>100</v>
      </c>
      <c r="M169" s="9">
        <v>100</v>
      </c>
      <c r="N169" s="9">
        <v>0</v>
      </c>
      <c r="O169" s="9">
        <v>0</v>
      </c>
      <c r="P169" s="9">
        <v>0</v>
      </c>
      <c r="Q169" s="9">
        <v>100</v>
      </c>
      <c r="R169" s="9">
        <v>100</v>
      </c>
      <c r="S169" s="9">
        <v>99.86057658908193</v>
      </c>
      <c r="T169" s="9">
        <v>0.13942341091807009</v>
      </c>
      <c r="U169" s="9">
        <v>0</v>
      </c>
      <c r="V169" s="9">
        <v>0</v>
      </c>
      <c r="W169" s="180"/>
      <c r="X169" s="180"/>
      <c r="Y169" s="180"/>
      <c r="Z169" s="180"/>
      <c r="AA169" s="180"/>
      <c r="AB169" s="180"/>
    </row>
    <row xmlns:x14ac="http://schemas.microsoft.com/office/spreadsheetml/2009/9/ac" r="170" ht="15.75" x14ac:dyDescent="0.25">
      <c r="A170" s="180" t="s">
        <v>228</v>
      </c>
      <c r="B170" s="9">
        <v>2001</v>
      </c>
      <c r="C170" s="180" t="s">
        <v>18</v>
      </c>
      <c r="D170" s="9">
        <v>5576882</v>
      </c>
      <c r="E170" s="9">
        <v>100</v>
      </c>
      <c r="F170" s="9">
        <v>100</v>
      </c>
      <c r="G170" s="9">
        <v>99.86057658908193</v>
      </c>
      <c r="H170" s="9">
        <v>0.13942341091807009</v>
      </c>
      <c r="I170" s="9">
        <v>0</v>
      </c>
      <c r="J170" s="9">
        <v>0</v>
      </c>
      <c r="K170" s="9">
        <v>100</v>
      </c>
      <c r="L170" s="9">
        <v>100</v>
      </c>
      <c r="M170" s="9">
        <v>100</v>
      </c>
      <c r="N170" s="9">
        <v>0</v>
      </c>
      <c r="O170" s="9">
        <v>0</v>
      </c>
      <c r="P170" s="9">
        <v>0</v>
      </c>
      <c r="Q170" s="9">
        <v>100</v>
      </c>
      <c r="R170" s="9">
        <v>100</v>
      </c>
      <c r="S170" s="9">
        <v>99.86057658908193</v>
      </c>
      <c r="T170" s="9">
        <v>0.13942341091807009</v>
      </c>
      <c r="U170" s="9">
        <v>0</v>
      </c>
      <c r="V170" s="9">
        <v>0</v>
      </c>
      <c r="W170" s="180"/>
      <c r="X170" s="180"/>
      <c r="Y170" s="180"/>
      <c r="Z170" s="180"/>
      <c r="AA170" s="180"/>
      <c r="AB170" s="180"/>
    </row>
    <row xmlns:x14ac="http://schemas.microsoft.com/office/spreadsheetml/2009/9/ac" r="171" ht="15.75" x14ac:dyDescent="0.25">
      <c r="A171" s="180" t="s">
        <v>228</v>
      </c>
      <c r="B171" s="9">
        <v>2002</v>
      </c>
      <c r="C171" s="180" t="s">
        <v>18</v>
      </c>
      <c r="D171" s="9">
        <v>5561720</v>
      </c>
      <c r="E171" s="9">
        <v>100</v>
      </c>
      <c r="F171" s="9">
        <v>100</v>
      </c>
      <c r="G171" s="9">
        <v>99.86057658908193</v>
      </c>
      <c r="H171" s="9">
        <v>0.13942341091807009</v>
      </c>
      <c r="I171" s="9">
        <v>0</v>
      </c>
      <c r="J171" s="9">
        <v>0</v>
      </c>
      <c r="K171" s="9">
        <v>100</v>
      </c>
      <c r="L171" s="9">
        <v>100</v>
      </c>
      <c r="M171" s="9">
        <v>100</v>
      </c>
      <c r="N171" s="9">
        <v>0</v>
      </c>
      <c r="O171" s="9">
        <v>0</v>
      </c>
      <c r="P171" s="9">
        <v>0</v>
      </c>
      <c r="Q171" s="9">
        <v>100</v>
      </c>
      <c r="R171" s="9">
        <v>100</v>
      </c>
      <c r="S171" s="9">
        <v>99.86057658908193</v>
      </c>
      <c r="T171" s="9">
        <v>0.13942341091807009</v>
      </c>
      <c r="U171" s="9">
        <v>0</v>
      </c>
      <c r="V171" s="9">
        <v>0</v>
      </c>
      <c r="W171" s="180"/>
      <c r="X171" s="180"/>
      <c r="Y171" s="180"/>
      <c r="Z171" s="180"/>
      <c r="AA171" s="180"/>
      <c r="AB171" s="180"/>
    </row>
    <row xmlns:x14ac="http://schemas.microsoft.com/office/spreadsheetml/2009/9/ac" r="172" ht="15.75" x14ac:dyDescent="0.25">
      <c r="A172" s="180" t="s">
        <v>228</v>
      </c>
      <c r="B172" s="9">
        <v>2003</v>
      </c>
      <c r="C172" s="180" t="s">
        <v>18</v>
      </c>
      <c r="D172" s="9">
        <v>5555460</v>
      </c>
      <c r="E172" s="9">
        <v>100</v>
      </c>
      <c r="F172" s="9">
        <v>100</v>
      </c>
      <c r="G172" s="9">
        <v>99.86057658908193</v>
      </c>
      <c r="H172" s="9">
        <v>0.13942341091807009</v>
      </c>
      <c r="I172" s="9">
        <v>0</v>
      </c>
      <c r="J172" s="9">
        <v>0</v>
      </c>
      <c r="K172" s="9">
        <v>100</v>
      </c>
      <c r="L172" s="9">
        <v>100</v>
      </c>
      <c r="M172" s="9">
        <v>100</v>
      </c>
      <c r="N172" s="9">
        <v>0</v>
      </c>
      <c r="O172" s="9">
        <v>0</v>
      </c>
      <c r="P172" s="9">
        <v>0</v>
      </c>
      <c r="Q172" s="9">
        <v>100</v>
      </c>
      <c r="R172" s="9">
        <v>100</v>
      </c>
      <c r="S172" s="9">
        <v>99.86057658908193</v>
      </c>
      <c r="T172" s="9">
        <v>0.13942341091807009</v>
      </c>
      <c r="U172" s="9">
        <v>0</v>
      </c>
      <c r="V172" s="9">
        <v>0</v>
      </c>
      <c r="W172" s="180"/>
      <c r="X172" s="180"/>
      <c r="Y172" s="180"/>
      <c r="Z172" s="180"/>
      <c r="AA172" s="180"/>
      <c r="AB172" s="180"/>
    </row>
    <row xmlns:x14ac="http://schemas.microsoft.com/office/spreadsheetml/2009/9/ac" r="173" ht="15.75" x14ac:dyDescent="0.25">
      <c r="A173" s="180" t="s">
        <v>228</v>
      </c>
      <c r="B173" s="9">
        <v>2004</v>
      </c>
      <c r="C173" s="180" t="s">
        <v>18</v>
      </c>
      <c r="D173" s="9">
        <v>5600000</v>
      </c>
      <c r="E173" s="9">
        <v>100</v>
      </c>
      <c r="F173" s="9">
        <v>100</v>
      </c>
      <c r="G173" s="9">
        <v>99.86057658908193</v>
      </c>
      <c r="H173" s="9">
        <v>0.13942341091807009</v>
      </c>
      <c r="I173" s="9">
        <v>0</v>
      </c>
      <c r="J173" s="9">
        <v>0</v>
      </c>
      <c r="K173" s="9">
        <v>100</v>
      </c>
      <c r="L173" s="9">
        <v>100</v>
      </c>
      <c r="M173" s="9">
        <v>100</v>
      </c>
      <c r="N173" s="9">
        <v>0</v>
      </c>
      <c r="O173" s="9">
        <v>0</v>
      </c>
      <c r="P173" s="9">
        <v>0</v>
      </c>
      <c r="Q173" s="9">
        <v>100</v>
      </c>
      <c r="R173" s="9">
        <v>100</v>
      </c>
      <c r="S173" s="9">
        <v>99.86057658908193</v>
      </c>
      <c r="T173" s="9">
        <v>0.13942341091807009</v>
      </c>
      <c r="U173" s="9">
        <v>0</v>
      </c>
      <c r="V173" s="9">
        <v>0</v>
      </c>
      <c r="W173" s="180"/>
      <c r="X173" s="180"/>
      <c r="Y173" s="180"/>
      <c r="Z173" s="180"/>
      <c r="AA173" s="180"/>
      <c r="AB173" s="180"/>
    </row>
    <row xmlns:x14ac="http://schemas.microsoft.com/office/spreadsheetml/2009/9/ac" r="174" ht="15.75" x14ac:dyDescent="0.25">
      <c r="A174" s="180" t="s">
        <v>228</v>
      </c>
      <c r="B174" s="9">
        <v>2005</v>
      </c>
      <c r="C174" s="180" t="s">
        <v>18</v>
      </c>
      <c r="D174" s="9">
        <v>5663529</v>
      </c>
      <c r="E174" s="9">
        <v>100</v>
      </c>
      <c r="F174" s="9">
        <v>100</v>
      </c>
      <c r="G174" s="9">
        <v>99.86057658908193</v>
      </c>
      <c r="H174" s="9">
        <v>0.13942341091807009</v>
      </c>
      <c r="I174" s="9">
        <v>0</v>
      </c>
      <c r="J174" s="9">
        <v>0</v>
      </c>
      <c r="K174" s="9">
        <v>100</v>
      </c>
      <c r="L174" s="9">
        <v>100</v>
      </c>
      <c r="M174" s="9">
        <v>100</v>
      </c>
      <c r="N174" s="9">
        <v>0</v>
      </c>
      <c r="O174" s="9">
        <v>0</v>
      </c>
      <c r="P174" s="9">
        <v>0</v>
      </c>
      <c r="Q174" s="9">
        <v>100</v>
      </c>
      <c r="R174" s="9">
        <v>100</v>
      </c>
      <c r="S174" s="9">
        <v>99.86057658908193</v>
      </c>
      <c r="T174" s="9">
        <v>0.13942341091807009</v>
      </c>
      <c r="U174" s="9">
        <v>0</v>
      </c>
      <c r="V174" s="9">
        <v>0</v>
      </c>
      <c r="W174" s="180"/>
      <c r="X174" s="180"/>
      <c r="Y174" s="180"/>
      <c r="Z174" s="180"/>
      <c r="AA174" s="180"/>
      <c r="AB174" s="180"/>
    </row>
    <row xmlns:x14ac="http://schemas.microsoft.com/office/spreadsheetml/2009/9/ac" r="175" ht="15.75" x14ac:dyDescent="0.25">
      <c r="A175" s="180" t="s">
        <v>228</v>
      </c>
      <c r="B175" s="9">
        <v>2006</v>
      </c>
      <c r="C175" s="180" t="s">
        <v>18</v>
      </c>
      <c r="D175" s="9">
        <v>5719334</v>
      </c>
      <c r="E175" s="9">
        <v>100</v>
      </c>
      <c r="F175" s="9">
        <v>100</v>
      </c>
      <c r="G175" s="9">
        <v>99.86057658908193</v>
      </c>
      <c r="H175" s="9">
        <v>0.13942341091807009</v>
      </c>
      <c r="I175" s="9">
        <v>0</v>
      </c>
      <c r="J175" s="9">
        <v>0</v>
      </c>
      <c r="K175" s="9">
        <v>100</v>
      </c>
      <c r="L175" s="9">
        <v>100</v>
      </c>
      <c r="M175" s="9">
        <v>100</v>
      </c>
      <c r="N175" s="9">
        <v>0</v>
      </c>
      <c r="O175" s="9">
        <v>0</v>
      </c>
      <c r="P175" s="9">
        <v>0</v>
      </c>
      <c r="Q175" s="9">
        <v>100</v>
      </c>
      <c r="R175" s="9">
        <v>100</v>
      </c>
      <c r="S175" s="9">
        <v>99.86057658908193</v>
      </c>
      <c r="T175" s="9">
        <v>0.13942341091807009</v>
      </c>
      <c r="U175" s="9">
        <v>0</v>
      </c>
      <c r="V175" s="9">
        <v>0</v>
      </c>
      <c r="W175" s="180"/>
      <c r="X175" s="180"/>
      <c r="Y175" s="180"/>
      <c r="Z175" s="180"/>
      <c r="AA175" s="180"/>
      <c r="AB175" s="180"/>
    </row>
    <row xmlns:x14ac="http://schemas.microsoft.com/office/spreadsheetml/2009/9/ac" r="176" ht="15.75" x14ac:dyDescent="0.25">
      <c r="A176" s="180" t="s">
        <v>228</v>
      </c>
      <c r="B176" s="9">
        <v>2007</v>
      </c>
      <c r="C176" s="180" t="s">
        <v>18</v>
      </c>
      <c r="D176" s="9">
        <v>5785191</v>
      </c>
      <c r="E176" s="9">
        <v>100</v>
      </c>
      <c r="F176" s="9">
        <v>100</v>
      </c>
      <c r="G176" s="9">
        <v>99.86057658908193</v>
      </c>
      <c r="H176" s="9">
        <v>0.13942341091807009</v>
      </c>
      <c r="I176" s="9">
        <v>0</v>
      </c>
      <c r="J176" s="9">
        <v>0</v>
      </c>
      <c r="K176" s="9">
        <v>100</v>
      </c>
      <c r="L176" s="9">
        <v>100</v>
      </c>
      <c r="M176" s="9">
        <v>100</v>
      </c>
      <c r="N176" s="9">
        <v>0</v>
      </c>
      <c r="O176" s="9">
        <v>0</v>
      </c>
      <c r="P176" s="9">
        <v>0</v>
      </c>
      <c r="Q176" s="9">
        <v>100</v>
      </c>
      <c r="R176" s="9">
        <v>100</v>
      </c>
      <c r="S176" s="9">
        <v>99.86057658908193</v>
      </c>
      <c r="T176" s="9">
        <v>0.13942341091807009</v>
      </c>
      <c r="U176" s="9">
        <v>0</v>
      </c>
      <c r="V176" s="9">
        <v>0</v>
      </c>
      <c r="W176" s="180"/>
      <c r="X176" s="180"/>
      <c r="Y176" s="180"/>
      <c r="Z176" s="180"/>
      <c r="AA176" s="180"/>
      <c r="AB176" s="180"/>
    </row>
    <row xmlns:x14ac="http://schemas.microsoft.com/office/spreadsheetml/2009/9/ac" r="177" ht="15.75" x14ac:dyDescent="0.25">
      <c r="A177" s="180" t="s">
        <v>228</v>
      </c>
      <c r="B177" s="9">
        <v>2008</v>
      </c>
      <c r="C177" s="180" t="s">
        <v>18</v>
      </c>
      <c r="D177" s="9">
        <v>5820527</v>
      </c>
      <c r="E177" s="9">
        <v>100</v>
      </c>
      <c r="F177" s="9">
        <v>100</v>
      </c>
      <c r="G177" s="9">
        <v>99.86057658908193</v>
      </c>
      <c r="H177" s="9">
        <v>0.13942341091807009</v>
      </c>
      <c r="I177" s="9">
        <v>0</v>
      </c>
      <c r="J177" s="9">
        <v>0</v>
      </c>
      <c r="K177" s="9">
        <v>100</v>
      </c>
      <c r="L177" s="9">
        <v>100</v>
      </c>
      <c r="M177" s="9">
        <v>100</v>
      </c>
      <c r="N177" s="9">
        <v>0</v>
      </c>
      <c r="O177" s="9">
        <v>0</v>
      </c>
      <c r="P177" s="9">
        <v>0</v>
      </c>
      <c r="Q177" s="9">
        <v>100</v>
      </c>
      <c r="R177" s="9">
        <v>100</v>
      </c>
      <c r="S177" s="9">
        <v>99.86057658908193</v>
      </c>
      <c r="T177" s="9">
        <v>0.13942341091807009</v>
      </c>
      <c r="U177" s="9">
        <v>0</v>
      </c>
      <c r="V177" s="9">
        <v>0</v>
      </c>
      <c r="W177" s="180"/>
      <c r="X177" s="180"/>
      <c r="Y177" s="180"/>
      <c r="Z177" s="180"/>
      <c r="AA177" s="180"/>
      <c r="AB177" s="180"/>
    </row>
    <row xmlns:x14ac="http://schemas.microsoft.com/office/spreadsheetml/2009/9/ac" r="178" ht="15.75" x14ac:dyDescent="0.25">
      <c r="A178" s="180" t="s">
        <v>228</v>
      </c>
      <c r="B178" s="9">
        <v>2009</v>
      </c>
      <c r="C178" s="180" t="s">
        <v>18</v>
      </c>
      <c r="D178" s="9">
        <v>5823228</v>
      </c>
      <c r="E178" s="9">
        <v>100</v>
      </c>
      <c r="F178" s="9">
        <v>100</v>
      </c>
      <c r="G178" s="9">
        <v>99.86057658908193</v>
      </c>
      <c r="H178" s="9">
        <v>0.13942341091807009</v>
      </c>
      <c r="I178" s="9">
        <v>0</v>
      </c>
      <c r="J178" s="9">
        <v>0</v>
      </c>
      <c r="K178" s="9">
        <v>100</v>
      </c>
      <c r="L178" s="9">
        <v>100</v>
      </c>
      <c r="M178" s="9">
        <v>100</v>
      </c>
      <c r="N178" s="9">
        <v>0</v>
      </c>
      <c r="O178" s="9">
        <v>0</v>
      </c>
      <c r="P178" s="9">
        <v>0</v>
      </c>
      <c r="Q178" s="9">
        <v>100</v>
      </c>
      <c r="R178" s="9">
        <v>100</v>
      </c>
      <c r="S178" s="9">
        <v>99.86057658908193</v>
      </c>
      <c r="T178" s="9">
        <v>0.13942341091807009</v>
      </c>
      <c r="U178" s="9">
        <v>0</v>
      </c>
      <c r="V178" s="9">
        <v>0</v>
      </c>
      <c r="W178" s="180"/>
      <c r="X178" s="180"/>
      <c r="Y178" s="180"/>
      <c r="Z178" s="180"/>
      <c r="AA178" s="180"/>
      <c r="AB178" s="180"/>
    </row>
    <row xmlns:x14ac="http://schemas.microsoft.com/office/spreadsheetml/2009/9/ac" r="179" ht="15.75" x14ac:dyDescent="0.25">
      <c r="A179" s="180" t="s">
        <v>228</v>
      </c>
      <c r="B179" s="9">
        <v>2010</v>
      </c>
      <c r="C179" s="180" t="s">
        <v>18</v>
      </c>
      <c r="D179" s="9">
        <v>5747775</v>
      </c>
      <c r="E179" s="9">
        <v>100</v>
      </c>
      <c r="F179" s="9">
        <v>100</v>
      </c>
      <c r="G179" s="9">
        <v>99.86057658908193</v>
      </c>
      <c r="H179" s="9">
        <v>0.13942341091807009</v>
      </c>
      <c r="I179" s="9">
        <v>0</v>
      </c>
      <c r="J179" s="9">
        <v>0</v>
      </c>
      <c r="K179" s="9">
        <v>100</v>
      </c>
      <c r="L179" s="9">
        <v>100</v>
      </c>
      <c r="M179" s="9">
        <v>100</v>
      </c>
      <c r="N179" s="9">
        <v>0</v>
      </c>
      <c r="O179" s="9">
        <v>0</v>
      </c>
      <c r="P179" s="9">
        <v>0</v>
      </c>
      <c r="Q179" s="9">
        <v>100</v>
      </c>
      <c r="R179" s="9">
        <v>100</v>
      </c>
      <c r="S179" s="9">
        <v>99.86057658908193</v>
      </c>
      <c r="T179" s="9">
        <v>0.13942341091807009</v>
      </c>
      <c r="U179" s="9">
        <v>0</v>
      </c>
      <c r="V179" s="9">
        <v>0</v>
      </c>
      <c r="W179" s="180"/>
      <c r="X179" s="180"/>
      <c r="Y179" s="180"/>
      <c r="Z179" s="180"/>
      <c r="AA179" s="180"/>
      <c r="AB179" s="180"/>
    </row>
    <row xmlns:x14ac="http://schemas.microsoft.com/office/spreadsheetml/2009/9/ac" r="180" ht="15.75" x14ac:dyDescent="0.25">
      <c r="A180" s="180" t="s">
        <v>228</v>
      </c>
      <c r="B180" s="9">
        <v>2011</v>
      </c>
      <c r="C180" s="180" t="s">
        <v>18</v>
      </c>
      <c r="D180" s="9">
        <v>5627860</v>
      </c>
      <c r="E180" s="9">
        <v>100</v>
      </c>
      <c r="F180" s="9">
        <v>100</v>
      </c>
      <c r="G180" s="9">
        <v>99.86057658908193</v>
      </c>
      <c r="H180" s="9">
        <v>0.13942341091807009</v>
      </c>
      <c r="I180" s="9">
        <v>0</v>
      </c>
      <c r="J180" s="9">
        <v>0</v>
      </c>
      <c r="K180" s="9">
        <v>100</v>
      </c>
      <c r="L180" s="9">
        <v>100</v>
      </c>
      <c r="M180" s="9">
        <v>100</v>
      </c>
      <c r="N180" s="9">
        <v>0</v>
      </c>
      <c r="O180" s="9">
        <v>0</v>
      </c>
      <c r="P180" s="9">
        <v>0</v>
      </c>
      <c r="Q180" s="9">
        <v>100</v>
      </c>
      <c r="R180" s="9">
        <v>100</v>
      </c>
      <c r="S180" s="9">
        <v>99.86057658908193</v>
      </c>
      <c r="T180" s="9">
        <v>0.13942341091807009</v>
      </c>
      <c r="U180" s="9">
        <v>0</v>
      </c>
      <c r="V180" s="9">
        <v>0</v>
      </c>
      <c r="W180" s="180"/>
      <c r="X180" s="180"/>
      <c r="Y180" s="180"/>
      <c r="Z180" s="180"/>
      <c r="AA180" s="180"/>
      <c r="AB180" s="180"/>
    </row>
    <row xmlns:x14ac="http://schemas.microsoft.com/office/spreadsheetml/2009/9/ac" r="181" ht="15.75" x14ac:dyDescent="0.25">
      <c r="A181" s="180" t="s">
        <v>228</v>
      </c>
      <c r="B181" s="9">
        <v>2012</v>
      </c>
      <c r="C181" s="180" t="s">
        <v>18</v>
      </c>
      <c r="D181" s="9">
        <v>5517466</v>
      </c>
      <c r="E181" s="9">
        <v>100</v>
      </c>
      <c r="F181" s="9">
        <v>100</v>
      </c>
      <c r="G181" s="9">
        <v>99.86057658908193</v>
      </c>
      <c r="H181" s="9">
        <v>0.13942341091807009</v>
      </c>
      <c r="I181" s="9">
        <v>0</v>
      </c>
      <c r="J181" s="9">
        <v>0</v>
      </c>
      <c r="K181" s="9">
        <v>100</v>
      </c>
      <c r="L181" s="9">
        <v>100</v>
      </c>
      <c r="M181" s="9">
        <v>100</v>
      </c>
      <c r="N181" s="9">
        <v>0</v>
      </c>
      <c r="O181" s="9">
        <v>0</v>
      </c>
      <c r="P181" s="9">
        <v>0</v>
      </c>
      <c r="Q181" s="9">
        <v>100</v>
      </c>
      <c r="R181" s="9">
        <v>100</v>
      </c>
      <c r="S181" s="9">
        <v>99.86057658908193</v>
      </c>
      <c r="T181" s="9">
        <v>0.13942341091807009</v>
      </c>
      <c r="U181" s="9">
        <v>0</v>
      </c>
      <c r="V181" s="9">
        <v>0</v>
      </c>
      <c r="W181" s="180"/>
      <c r="X181" s="180"/>
      <c r="Y181" s="180"/>
      <c r="Z181" s="180"/>
      <c r="AA181" s="180"/>
      <c r="AB181" s="180"/>
    </row>
    <row xmlns:x14ac="http://schemas.microsoft.com/office/spreadsheetml/2009/9/ac" r="182" ht="15.75" x14ac:dyDescent="0.25">
      <c r="A182" s="180" t="s">
        <v>228</v>
      </c>
      <c r="B182" s="9">
        <v>2013</v>
      </c>
      <c r="C182" s="180" t="s">
        <v>18</v>
      </c>
      <c r="D182" s="9">
        <v>5360917</v>
      </c>
      <c r="E182" s="9">
        <v>100</v>
      </c>
      <c r="F182" s="9">
        <v>100</v>
      </c>
      <c r="G182" s="9">
        <v>99.86057658908193</v>
      </c>
      <c r="H182" s="9">
        <v>0.13942341091807009</v>
      </c>
      <c r="I182" s="9">
        <v>0</v>
      </c>
      <c r="J182" s="9">
        <v>0</v>
      </c>
      <c r="K182" s="9">
        <v>100</v>
      </c>
      <c r="L182" s="9">
        <v>100</v>
      </c>
      <c r="M182" s="9">
        <v>100</v>
      </c>
      <c r="N182" s="9">
        <v>0</v>
      </c>
      <c r="O182" s="9">
        <v>0</v>
      </c>
      <c r="P182" s="9">
        <v>0</v>
      </c>
      <c r="Q182" s="9">
        <v>100</v>
      </c>
      <c r="R182" s="9">
        <v>100</v>
      </c>
      <c r="S182" s="9">
        <v>99.86057658908193</v>
      </c>
      <c r="T182" s="9">
        <v>0.13942341091807009</v>
      </c>
      <c r="U182" s="9">
        <v>0</v>
      </c>
      <c r="V182" s="9">
        <v>0</v>
      </c>
      <c r="W182" s="180"/>
      <c r="X182" s="180"/>
      <c r="Y182" s="180"/>
      <c r="Z182" s="180"/>
      <c r="AA182" s="180"/>
      <c r="AB182" s="180"/>
    </row>
    <row xmlns:x14ac="http://schemas.microsoft.com/office/spreadsheetml/2009/9/ac" r="183" ht="15.75" x14ac:dyDescent="0.25">
      <c r="A183" s="180" t="s">
        <v>228</v>
      </c>
      <c r="B183" s="9">
        <v>2014</v>
      </c>
      <c r="C183" s="180" t="s">
        <v>18</v>
      </c>
      <c r="D183" s="9">
        <v>5160769</v>
      </c>
      <c r="E183" s="9">
        <v>100</v>
      </c>
      <c r="F183" s="9">
        <v>100</v>
      </c>
      <c r="G183" s="9">
        <v>99.86057658908193</v>
      </c>
      <c r="H183" s="9">
        <v>0.13942341091807009</v>
      </c>
      <c r="I183" s="9">
        <v>0</v>
      </c>
      <c r="J183" s="9">
        <v>0</v>
      </c>
      <c r="K183" s="9">
        <v>100</v>
      </c>
      <c r="L183" s="9">
        <v>100</v>
      </c>
      <c r="M183" s="9">
        <v>100</v>
      </c>
      <c r="N183" s="9">
        <v>0</v>
      </c>
      <c r="O183" s="9">
        <v>0</v>
      </c>
      <c r="P183" s="9">
        <v>0</v>
      </c>
      <c r="Q183" s="9">
        <v>100</v>
      </c>
      <c r="R183" s="9">
        <v>100</v>
      </c>
      <c r="S183" s="9">
        <v>99.86057658908193</v>
      </c>
      <c r="T183" s="9">
        <v>0.13942341091807009</v>
      </c>
      <c r="U183" s="9">
        <v>0</v>
      </c>
      <c r="V183" s="9">
        <v>0</v>
      </c>
      <c r="W183" s="180"/>
      <c r="X183" s="180"/>
      <c r="Y183" s="180"/>
      <c r="Z183" s="180"/>
      <c r="AA183" s="180"/>
      <c r="AB183" s="180"/>
    </row>
    <row xmlns:x14ac="http://schemas.microsoft.com/office/spreadsheetml/2009/9/ac" r="184" ht="15.75" x14ac:dyDescent="0.25">
      <c r="A184" s="180" t="s">
        <v>228</v>
      </c>
      <c r="B184" s="9">
        <v>2015</v>
      </c>
      <c r="C184" s="180" t="s">
        <v>18</v>
      </c>
      <c r="D184" s="9">
        <v>5026102</v>
      </c>
      <c r="E184" s="9">
        <v>100</v>
      </c>
      <c r="F184" s="9">
        <v>100</v>
      </c>
      <c r="G184" s="9">
        <v>99.86057658908193</v>
      </c>
      <c r="H184" s="9">
        <v>0.13942341091807009</v>
      </c>
      <c r="I184" s="9">
        <v>0</v>
      </c>
      <c r="J184" s="9">
        <v>0</v>
      </c>
      <c r="K184" s="9">
        <v>100</v>
      </c>
      <c r="L184" s="9">
        <v>100</v>
      </c>
      <c r="M184" s="9">
        <v>100</v>
      </c>
      <c r="N184" s="9">
        <v>0</v>
      </c>
      <c r="O184" s="9">
        <v>0</v>
      </c>
      <c r="P184" s="9">
        <v>0</v>
      </c>
      <c r="Q184" s="9">
        <v>100</v>
      </c>
      <c r="R184" s="9">
        <v>100</v>
      </c>
      <c r="S184" s="9">
        <v>99.86057658908193</v>
      </c>
      <c r="T184" s="9">
        <v>0.13942341091807009</v>
      </c>
      <c r="U184" s="9">
        <v>0</v>
      </c>
      <c r="V184" s="9">
        <v>0</v>
      </c>
      <c r="W184" s="180"/>
      <c r="X184" s="180"/>
      <c r="Y184" s="180"/>
      <c r="Z184" s="180"/>
      <c r="AA184" s="180"/>
      <c r="AB184" s="180"/>
    </row>
    <row xmlns:x14ac="http://schemas.microsoft.com/office/spreadsheetml/2009/9/ac" r="185" ht="15.75" x14ac:dyDescent="0.25">
      <c r="A185" s="180" t="s">
        <v>228</v>
      </c>
      <c r="B185" s="9">
        <v>2016</v>
      </c>
      <c r="C185" s="180" t="s">
        <v>18</v>
      </c>
      <c r="D185" s="9">
        <v>4941898</v>
      </c>
      <c r="E185" s="9">
        <v>100</v>
      </c>
      <c r="F185" s="9">
        <v>100</v>
      </c>
      <c r="G185" s="9">
        <v>99.86057658908193</v>
      </c>
      <c r="H185" s="9">
        <v>0.13942341091807009</v>
      </c>
      <c r="I185" s="9">
        <v>0</v>
      </c>
      <c r="J185" s="9">
        <v>0</v>
      </c>
      <c r="K185" s="9">
        <v>100</v>
      </c>
      <c r="L185" s="9">
        <v>100</v>
      </c>
      <c r="M185" s="9">
        <v>100</v>
      </c>
      <c r="N185" s="9">
        <v>0</v>
      </c>
      <c r="O185" s="9">
        <v>0</v>
      </c>
      <c r="P185" s="9">
        <v>0</v>
      </c>
      <c r="Q185" s="9">
        <v>100</v>
      </c>
      <c r="R185" s="9">
        <v>100</v>
      </c>
      <c r="S185" s="9">
        <v>99.86057658908193</v>
      </c>
      <c r="T185" s="9">
        <v>0.13942341091807009</v>
      </c>
      <c r="U185" s="9">
        <v>0</v>
      </c>
      <c r="V185" s="9">
        <v>0</v>
      </c>
      <c r="W185" s="180"/>
      <c r="X185" s="180"/>
      <c r="Y185" s="180"/>
      <c r="Z185" s="180"/>
      <c r="AA185" s="180"/>
      <c r="AB185" s="180"/>
    </row>
    <row xmlns:x14ac="http://schemas.microsoft.com/office/spreadsheetml/2009/9/ac" r="186" ht="15.75" x14ac:dyDescent="0.25">
      <c r="A186" s="180" t="s">
        <v>228</v>
      </c>
      <c r="B186" s="9">
        <v>2017</v>
      </c>
      <c r="C186" s="180" t="s">
        <v>18</v>
      </c>
      <c r="D186" s="9">
        <v>4902747</v>
      </c>
      <c r="E186" s="9">
        <v>100</v>
      </c>
      <c r="F186" s="9">
        <v>100</v>
      </c>
      <c r="G186" s="9">
        <v>99.86057658908193</v>
      </c>
      <c r="H186" s="9">
        <v>0.13942341091807009</v>
      </c>
      <c r="I186" s="9">
        <v>0</v>
      </c>
      <c r="J186" s="9">
        <v>0</v>
      </c>
      <c r="K186" s="9">
        <v>100</v>
      </c>
      <c r="L186" s="9">
        <v>100</v>
      </c>
      <c r="M186" s="9">
        <v>100</v>
      </c>
      <c r="N186" s="9">
        <v>0</v>
      </c>
      <c r="O186" s="9">
        <v>0</v>
      </c>
      <c r="P186" s="9">
        <v>0</v>
      </c>
      <c r="Q186" s="9">
        <v>100</v>
      </c>
      <c r="R186" s="9">
        <v>100</v>
      </c>
      <c r="S186" s="9">
        <v>99.86057658908193</v>
      </c>
      <c r="T186" s="9">
        <v>0.13942341091807009</v>
      </c>
      <c r="U186" s="9">
        <v>0</v>
      </c>
      <c r="V186" s="9">
        <v>0</v>
      </c>
      <c r="W186" s="180"/>
      <c r="X186" s="180"/>
      <c r="Y186" s="180"/>
      <c r="Z186" s="180"/>
      <c r="AA186" s="180"/>
      <c r="AB186" s="180"/>
    </row>
    <row xmlns:x14ac="http://schemas.microsoft.com/office/spreadsheetml/2009/9/ac" r="187" ht="15.75" x14ac:dyDescent="0.25">
      <c r="A187" s="180" t="s">
        <v>228</v>
      </c>
      <c r="B187" s="9">
        <v>2018</v>
      </c>
      <c r="C187" s="180" t="s">
        <v>18</v>
      </c>
      <c r="D187" s="9">
        <v>4852469</v>
      </c>
      <c r="E187" s="9">
        <v>100</v>
      </c>
      <c r="F187" s="9">
        <v>100</v>
      </c>
      <c r="G187" s="9">
        <v>99.883813824234949</v>
      </c>
      <c r="H187" s="9">
        <v>0.1161861757650513</v>
      </c>
      <c r="I187" s="9">
        <v>0</v>
      </c>
      <c r="J187" s="9">
        <v>0</v>
      </c>
      <c r="K187" s="9">
        <v>100</v>
      </c>
      <c r="L187" s="9">
        <v>100</v>
      </c>
      <c r="M187" s="9">
        <v>100</v>
      </c>
      <c r="N187" s="9">
        <v>0</v>
      </c>
      <c r="O187" s="9">
        <v>0</v>
      </c>
      <c r="P187" s="9">
        <v>0</v>
      </c>
      <c r="Q187" s="9">
        <v>100</v>
      </c>
      <c r="R187" s="9">
        <v>100</v>
      </c>
      <c r="S187" s="9">
        <v>99.883813824234949</v>
      </c>
      <c r="T187" s="9">
        <v>0.1161861757650513</v>
      </c>
      <c r="U187" s="9">
        <v>0</v>
      </c>
      <c r="V187" s="9">
        <v>0</v>
      </c>
      <c r="W187" s="180"/>
      <c r="X187" s="180"/>
      <c r="Y187" s="180"/>
      <c r="Z187" s="180"/>
      <c r="AA187" s="180"/>
      <c r="AB187" s="180"/>
    </row>
    <row xmlns:x14ac="http://schemas.microsoft.com/office/spreadsheetml/2009/9/ac" r="188" ht="15.75" x14ac:dyDescent="0.25">
      <c r="A188" s="180" t="s">
        <v>228</v>
      </c>
      <c r="B188" s="9">
        <v>2019</v>
      </c>
      <c r="C188" s="180" t="s">
        <v>18</v>
      </c>
      <c r="D188" s="9">
        <v>4853993</v>
      </c>
      <c r="E188" s="9">
        <v>100</v>
      </c>
      <c r="F188" s="9">
        <v>100</v>
      </c>
      <c r="G188" s="9">
        <v>99.907051059387953</v>
      </c>
      <c r="H188" s="9">
        <v>9.2948940612046727E-2</v>
      </c>
      <c r="I188" s="9">
        <v>0</v>
      </c>
      <c r="J188" s="9">
        <v>0</v>
      </c>
      <c r="K188" s="9">
        <v>100</v>
      </c>
      <c r="L188" s="9">
        <v>100</v>
      </c>
      <c r="M188" s="9">
        <v>100</v>
      </c>
      <c r="N188" s="9">
        <v>0</v>
      </c>
      <c r="O188" s="9">
        <v>0</v>
      </c>
      <c r="P188" s="9">
        <v>0</v>
      </c>
      <c r="Q188" s="9">
        <v>100</v>
      </c>
      <c r="R188" s="9">
        <v>100</v>
      </c>
      <c r="S188" s="9">
        <v>99.907051059387953</v>
      </c>
      <c r="T188" s="9">
        <v>9.2948940612046727E-2</v>
      </c>
      <c r="U188" s="9">
        <v>0</v>
      </c>
      <c r="V188" s="9">
        <v>0</v>
      </c>
      <c r="W188" s="180"/>
      <c r="X188" s="180"/>
      <c r="Y188" s="180"/>
      <c r="Z188" s="180"/>
      <c r="AA188" s="180"/>
      <c r="AB188" s="180"/>
    </row>
    <row xmlns:x14ac="http://schemas.microsoft.com/office/spreadsheetml/2009/9/ac" r="189" ht="15.75" x14ac:dyDescent="0.25">
      <c r="A189" s="180" t="s">
        <v>228</v>
      </c>
      <c r="B189" s="9">
        <v>2020</v>
      </c>
      <c r="C189" s="180" t="s">
        <v>18</v>
      </c>
      <c r="D189" s="9">
        <v>4829470</v>
      </c>
      <c r="E189" s="9">
        <v>100</v>
      </c>
      <c r="F189" s="9">
        <v>100</v>
      </c>
      <c r="G189" s="9">
        <v>99.930288294540958</v>
      </c>
      <c r="H189" s="9">
        <v>6.971170545904215E-2</v>
      </c>
      <c r="I189" s="9">
        <v>0</v>
      </c>
      <c r="J189" s="9">
        <v>0</v>
      </c>
      <c r="K189" s="9">
        <v>100</v>
      </c>
      <c r="L189" s="9">
        <v>100</v>
      </c>
      <c r="M189" s="9">
        <v>100</v>
      </c>
      <c r="N189" s="9">
        <v>0</v>
      </c>
      <c r="O189" s="9">
        <v>0</v>
      </c>
      <c r="P189" s="9">
        <v>0</v>
      </c>
      <c r="Q189" s="9">
        <v>100</v>
      </c>
      <c r="R189" s="9">
        <v>100</v>
      </c>
      <c r="S189" s="9">
        <v>99.930288294540958</v>
      </c>
      <c r="T189" s="9">
        <v>6.971170545904215E-2</v>
      </c>
      <c r="U189" s="9">
        <v>0</v>
      </c>
      <c r="V189" s="9">
        <v>0</v>
      </c>
      <c r="W189" s="180"/>
      <c r="X189" s="180"/>
      <c r="Y189" s="180"/>
      <c r="Z189" s="180"/>
      <c r="AA189" s="180"/>
      <c r="AB189" s="180"/>
    </row>
    <row xmlns:x14ac="http://schemas.microsoft.com/office/spreadsheetml/2009/9/ac" r="190" ht="15.75" x14ac:dyDescent="0.25">
      <c r="A190" s="180" t="s">
        <v>228</v>
      </c>
      <c r="B190" s="9">
        <v>2021</v>
      </c>
      <c r="C190" s="180" t="s">
        <v>18</v>
      </c>
      <c r="D190" s="9">
        <v>4817997</v>
      </c>
      <c r="E190" s="9">
        <v>100</v>
      </c>
      <c r="F190" s="9">
        <v>100</v>
      </c>
      <c r="G190" s="9">
        <v>99.953525529693977</v>
      </c>
      <c r="H190" s="9">
        <v>4.6474470306023363E-2</v>
      </c>
      <c r="I190" s="9">
        <v>0</v>
      </c>
      <c r="J190" s="9">
        <v>0</v>
      </c>
      <c r="K190" s="9">
        <v>100</v>
      </c>
      <c r="L190" s="9">
        <v>100</v>
      </c>
      <c r="M190" s="9">
        <v>100</v>
      </c>
      <c r="N190" s="9">
        <v>0</v>
      </c>
      <c r="O190" s="9">
        <v>0</v>
      </c>
      <c r="P190" s="9">
        <v>0</v>
      </c>
      <c r="Q190" s="9">
        <v>100</v>
      </c>
      <c r="R190" s="9">
        <v>100</v>
      </c>
      <c r="S190" s="9">
        <v>99.953525529693977</v>
      </c>
      <c r="T190" s="9">
        <v>4.6474470306023363E-2</v>
      </c>
      <c r="U190" s="9">
        <v>0</v>
      </c>
      <c r="V190" s="9">
        <v>0</v>
      </c>
      <c r="W190" s="180"/>
      <c r="X190" s="180"/>
      <c r="Y190" s="180"/>
      <c r="Z190" s="180"/>
      <c r="AA190" s="180"/>
      <c r="AB190" s="180"/>
    </row>
    <row xmlns:x14ac="http://schemas.microsoft.com/office/spreadsheetml/2009/9/ac" r="191" ht="15.75" x14ac:dyDescent="0.25">
      <c r="A191" s="180" t="s">
        <v>228</v>
      </c>
      <c r="B191" s="9">
        <v>2022</v>
      </c>
      <c r="C191" s="180" t="s">
        <v>18</v>
      </c>
      <c r="D191" s="9">
        <v>4767780</v>
      </c>
      <c r="E191" s="9">
        <v>100</v>
      </c>
      <c r="F191" s="9">
        <v>100</v>
      </c>
      <c r="G191" s="9">
        <v>99.976762764846995</v>
      </c>
      <c r="H191" s="9">
        <v>2.323723515300458E-2</v>
      </c>
      <c r="I191" s="9">
        <v>0</v>
      </c>
      <c r="J191" s="9">
        <v>0</v>
      </c>
      <c r="K191" s="9">
        <v>100</v>
      </c>
      <c r="L191" s="9">
        <v>100</v>
      </c>
      <c r="M191" s="9">
        <v>100</v>
      </c>
      <c r="N191" s="9">
        <v>0</v>
      </c>
      <c r="O191" s="9">
        <v>0</v>
      </c>
      <c r="P191" s="9">
        <v>0</v>
      </c>
      <c r="Q191" s="9">
        <v>100</v>
      </c>
      <c r="R191" s="9">
        <v>100</v>
      </c>
      <c r="S191" s="9">
        <v>99.976762764846995</v>
      </c>
      <c r="T191" s="9">
        <v>2.323723515300458E-2</v>
      </c>
      <c r="U191" s="9">
        <v>0</v>
      </c>
      <c r="V191" s="9">
        <v>0</v>
      </c>
      <c r="W191" s="180"/>
      <c r="X191" s="180"/>
      <c r="Y191" s="180"/>
      <c r="Z191" s="180"/>
      <c r="AA191" s="180"/>
      <c r="AB191" s="180"/>
    </row>
    <row xmlns:x14ac="http://schemas.microsoft.com/office/spreadsheetml/2009/9/ac" r="192" ht="15.75" x14ac:dyDescent="0.25">
      <c r="A192" s="180" t="s">
        <v>228</v>
      </c>
      <c r="B192" s="9">
        <v>2023</v>
      </c>
      <c r="C192" s="180" t="s">
        <v>18</v>
      </c>
      <c r="D192" s="9">
        <v>4886871</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228</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228</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228</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228</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228</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228</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228</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2A9E8-729B-4F7C-A364-62744C94200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7" t="s">
        <v>239</v>
      </c>
      <c r="B1" s="548"/>
      <c r="C1" s="548"/>
      <c r="D1" s="548"/>
      <c r="E1" s="549" t="s">
        <v>50</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179</v>
      </c>
      <c r="E3" s="200" t="s">
        <v>24</v>
      </c>
      <c r="F3" s="201" t="s">
        <v>19</v>
      </c>
      <c r="G3" s="225" t="s">
        <v>160</v>
      </c>
      <c r="H3" s="202" t="s">
        <v>169</v>
      </c>
      <c r="I3" s="226" t="s">
        <v>34</v>
      </c>
      <c r="J3" s="203" t="s">
        <v>24</v>
      </c>
      <c r="K3" s="204" t="s">
        <v>19</v>
      </c>
      <c r="L3" s="227" t="s">
        <v>161</v>
      </c>
      <c r="M3" s="202" t="s">
        <v>169</v>
      </c>
      <c r="N3" s="228" t="s">
        <v>34</v>
      </c>
      <c r="O3" s="200" t="s">
        <v>24</v>
      </c>
      <c r="P3" s="201" t="s">
        <v>139</v>
      </c>
      <c r="Q3" s="205" t="s">
        <v>162</v>
      </c>
      <c r="R3" s="202" t="s">
        <v>169</v>
      </c>
      <c r="S3" s="226" t="s">
        <v>34</v>
      </c>
    </row>
    <row xmlns:x14ac="http://schemas.microsoft.com/office/spreadsheetml/2009/9/ac" r="4" x14ac:dyDescent="0.2">
      <c r="A4" s="329" t="str">
        <f>IF(ISBLANK(Regressions!A14), " ", Regressions!A14)</f>
        <v>Thailand</v>
      </c>
      <c r="B4" s="330">
        <f>IF(ISBLANK(Regressions!B14), " ", Regressions!B14)</f>
        <v>2000</v>
      </c>
      <c r="C4" s="206" t="str">
        <f>IF(ISBLANK(Regressions!C14), " ", Regressions!C14)</f>
        <v>National</v>
      </c>
      <c r="D4" s="331">
        <f>IF(ISBLANK(Regressions!D14), " ", Regressions!D14)</f>
        <v>14225729</v>
      </c>
      <c r="E4" s="207">
        <f>IF(ISNUMBER(Regressions!E14),ROUND(Regressions!E14, 1), NA())</f>
        <v>100</v>
      </c>
      <c r="F4" s="332">
        <f>IF(ISNUMBER(Regressions!F14),ROUND(Regressions!F14, 1), NA())</f>
        <v>100</v>
      </c>
      <c r="G4" s="229">
        <f>IF(ISNUMBER(Regressions!G14),ROUND(Regressions!G14, 1), NA())</f>
        <v>99.9</v>
      </c>
      <c r="H4" s="333">
        <f>IF(ISNUMBER(Regressions!H14),ROUND(Regressions!H14, 1), NA())</f>
        <v>0.1</v>
      </c>
      <c r="I4" s="230">
        <f>IF(ISNUMBER(Regressions!I14),ROUND(Regressions!I14, 1), NA())</f>
        <v>0</v>
      </c>
      <c r="J4" s="334">
        <f>IF(ISNUMBER(Regressions!K14),ROUND(Regressions!K14, 1), NA())</f>
        <v>100</v>
      </c>
      <c r="K4" s="332">
        <f>IF(ISNUMBER(Regressions!L14),ROUND(Regressions!L14, 1), NA())</f>
        <v>100</v>
      </c>
      <c r="L4" s="231">
        <f>IF(ISNUMBER(Regressions!M14),ROUND(Regressions!M14, 1), NA())</f>
        <v>100</v>
      </c>
      <c r="M4" s="333">
        <f>IF(ISNUMBER(Regressions!N14),ROUND(Regressions!N14, 1), NA())</f>
        <v>0</v>
      </c>
      <c r="N4" s="230">
        <f>IF(ISNUMBER(Regressions!O14),ROUND(Regressions!O14, 1), NA())</f>
        <v>0</v>
      </c>
      <c r="O4" s="334">
        <f>IF(ISNUMBER(Regressions!Q14),ROUND(Regressions!Q14, 1), NA())</f>
        <v>100</v>
      </c>
      <c r="P4" s="332">
        <f>IF(ISNUMBER(Regressions!R14),ROUND(Regressions!R14, 1), NA())</f>
        <v>100</v>
      </c>
      <c r="Q4" s="208">
        <f>IF(ISNUMBER(Regressions!S14),ROUND(Regressions!S14, 1), NA())</f>
        <v>99.9</v>
      </c>
      <c r="R4" s="333">
        <f>IF(ISNUMBER(Regressions!T14),ROUND(Regressions!T14, 1), NA())</f>
        <v>0.1</v>
      </c>
      <c r="S4" s="230">
        <f>IF(ISNUMBER(Regressions!U14),ROUND(Regressions!U14, 1), NA())</f>
        <v>0</v>
      </c>
    </row>
    <row xmlns:x14ac="http://schemas.microsoft.com/office/spreadsheetml/2009/9/ac" r="5" x14ac:dyDescent="0.2">
      <c r="A5" s="329" t="str">
        <f>IF(ISBLANK(Regressions!A15), " ", Regressions!A15)</f>
        <v>Thailand</v>
      </c>
      <c r="B5" s="330">
        <f>IF(ISBLANK(Regressions!B15), " ", Regressions!B15)</f>
        <v>2001</v>
      </c>
      <c r="C5" s="335" t="str">
        <f>IF(ISBLANK(Regressions!C15), " ", Regressions!C15)</f>
        <v>National</v>
      </c>
      <c r="D5" s="331">
        <f>IF(ISBLANK(Regressions!D15), " ", Regressions!D15)</f>
        <v>14147626</v>
      </c>
      <c r="E5" s="207">
        <f>IF(ISNUMBER(Regressions!E15),ROUND(Regressions!E15, 1), NA())</f>
        <v>100</v>
      </c>
      <c r="F5" s="332">
        <f>IF(ISNUMBER(Regressions!F15),ROUND(Regressions!F15, 1), NA())</f>
        <v>100</v>
      </c>
      <c r="G5" s="229">
        <f>IF(ISNUMBER(Regressions!G15),ROUND(Regressions!G15, 1), NA())</f>
        <v>99.9</v>
      </c>
      <c r="H5" s="333">
        <f>IF(ISNUMBER(Regressions!H15),ROUND(Regressions!H15, 1), NA())</f>
        <v>0.1</v>
      </c>
      <c r="I5" s="230">
        <f>IF(ISNUMBER(Regressions!I15),ROUND(Regressions!I15, 1), NA())</f>
        <v>0</v>
      </c>
      <c r="J5" s="334">
        <f>IF(ISNUMBER(Regressions!K15),ROUND(Regressions!K15, 1), NA())</f>
        <v>100</v>
      </c>
      <c r="K5" s="332">
        <f>IF(ISNUMBER(Regressions!L15),ROUND(Regressions!L15, 1), NA())</f>
        <v>100</v>
      </c>
      <c r="L5" s="231">
        <f>IF(ISNUMBER(Regressions!M15),ROUND(Regressions!M15, 1), NA())</f>
        <v>100</v>
      </c>
      <c r="M5" s="333">
        <f>IF(ISNUMBER(Regressions!N15),ROUND(Regressions!N15, 1), NA())</f>
        <v>0</v>
      </c>
      <c r="N5" s="230">
        <f>IF(ISNUMBER(Regressions!O15),ROUND(Regressions!O15, 1), NA())</f>
        <v>0</v>
      </c>
      <c r="O5" s="334">
        <f>IF(ISNUMBER(Regressions!Q15),ROUND(Regressions!Q15, 1), NA())</f>
        <v>100</v>
      </c>
      <c r="P5" s="332">
        <f>IF(ISNUMBER(Regressions!R15),ROUND(Regressions!R15, 1), NA())</f>
        <v>100</v>
      </c>
      <c r="Q5" s="208">
        <f>IF(ISNUMBER(Regressions!S15),ROUND(Regressions!S15, 1), NA())</f>
        <v>99.9</v>
      </c>
      <c r="R5" s="333">
        <f>IF(ISNUMBER(Regressions!T15),ROUND(Regressions!T15, 1), NA())</f>
        <v>0.1</v>
      </c>
      <c r="S5" s="230">
        <f>IF(ISNUMBER(Regressions!U15),ROUND(Regressions!U15, 1), NA())</f>
        <v>0</v>
      </c>
      <c r="T5" s="209"/>
      <c r="U5" s="209"/>
      <c r="V5" s="209"/>
      <c r="W5" s="209"/>
      <c r="X5" s="209"/>
      <c r="Y5" s="209"/>
      <c r="Z5" s="209"/>
      <c r="AA5" s="209"/>
    </row>
    <row xmlns:x14ac="http://schemas.microsoft.com/office/spreadsheetml/2009/9/ac" r="6" x14ac:dyDescent="0.2">
      <c r="A6" s="329" t="str">
        <f>IF(ISBLANK(Regressions!A16), " ", Regressions!A16)</f>
        <v>Thailand</v>
      </c>
      <c r="B6" s="330">
        <f>IF(ISBLANK(Regressions!B16), " ", Regressions!B16)</f>
        <v>2002</v>
      </c>
      <c r="C6" s="335" t="str">
        <f>IF(ISBLANK(Regressions!C16), " ", Regressions!C16)</f>
        <v>National</v>
      </c>
      <c r="D6" s="331">
        <f>IF(ISBLANK(Regressions!D16), " ", Regressions!D16)</f>
        <v>14036428</v>
      </c>
      <c r="E6" s="207">
        <f>IF(ISNUMBER(Regressions!E16),ROUND(Regressions!E16, 1), NA())</f>
        <v>100</v>
      </c>
      <c r="F6" s="332">
        <f>IF(ISNUMBER(Regressions!F16),ROUND(Regressions!F16, 1), NA())</f>
        <v>100</v>
      </c>
      <c r="G6" s="229">
        <f>IF(ISNUMBER(Regressions!G16),ROUND(Regressions!G16, 1), NA())</f>
        <v>99.9</v>
      </c>
      <c r="H6" s="333">
        <f>IF(ISNUMBER(Regressions!H16),ROUND(Regressions!H16, 1), NA())</f>
        <v>0.1</v>
      </c>
      <c r="I6" s="230">
        <f>IF(ISNUMBER(Regressions!I16),ROUND(Regressions!I16, 1), NA())</f>
        <v>0</v>
      </c>
      <c r="J6" s="334">
        <f>IF(ISNUMBER(Regressions!K16),ROUND(Regressions!K16, 1), NA())</f>
        <v>100</v>
      </c>
      <c r="K6" s="332">
        <f>IF(ISNUMBER(Regressions!L16),ROUND(Regressions!L16, 1), NA())</f>
        <v>100</v>
      </c>
      <c r="L6" s="231">
        <f>IF(ISNUMBER(Regressions!M16),ROUND(Regressions!M16, 1), NA())</f>
        <v>100</v>
      </c>
      <c r="M6" s="333">
        <f>IF(ISNUMBER(Regressions!N16),ROUND(Regressions!N16, 1), NA())</f>
        <v>0</v>
      </c>
      <c r="N6" s="230">
        <f>IF(ISNUMBER(Regressions!O16),ROUND(Regressions!O16, 1), NA())</f>
        <v>0</v>
      </c>
      <c r="O6" s="334">
        <f>IF(ISNUMBER(Regressions!Q16),ROUND(Regressions!Q16, 1), NA())</f>
        <v>100</v>
      </c>
      <c r="P6" s="332">
        <f>IF(ISNUMBER(Regressions!R16),ROUND(Regressions!R16, 1), NA())</f>
        <v>100</v>
      </c>
      <c r="Q6" s="208">
        <f>IF(ISNUMBER(Regressions!S16),ROUND(Regressions!S16, 1), NA())</f>
        <v>99.9</v>
      </c>
      <c r="R6" s="333">
        <f>IF(ISNUMBER(Regressions!T16),ROUND(Regressions!T16, 1), NA())</f>
        <v>0.1</v>
      </c>
      <c r="S6" s="230">
        <f>IF(ISNUMBER(Regressions!U16),ROUND(Regressions!U16, 1), NA())</f>
        <v>0</v>
      </c>
      <c r="T6" s="209"/>
      <c r="U6" s="209"/>
      <c r="V6" s="209"/>
      <c r="W6" s="209"/>
      <c r="X6" s="209"/>
      <c r="Y6" s="209"/>
      <c r="Z6" s="209"/>
      <c r="AA6" s="209"/>
    </row>
    <row xmlns:x14ac="http://schemas.microsoft.com/office/spreadsheetml/2009/9/ac" r="7" x14ac:dyDescent="0.2">
      <c r="A7" s="329" t="str">
        <f>IF(ISBLANK(Regressions!A17), " ", Regressions!A17)</f>
        <v>Thailand</v>
      </c>
      <c r="B7" s="330">
        <f>IF(ISBLANK(Regressions!B17), " ", Regressions!B17)</f>
        <v>2003</v>
      </c>
      <c r="C7" s="335" t="str">
        <f>IF(ISBLANK(Regressions!C17), " ", Regressions!C17)</f>
        <v>National</v>
      </c>
      <c r="D7" s="331">
        <f>IF(ISBLANK(Regressions!D17), " ", Regressions!D17)</f>
        <v>13886585</v>
      </c>
      <c r="E7" s="207">
        <f>IF(ISNUMBER(Regressions!E17),ROUND(Regressions!E17, 1), NA())</f>
        <v>100</v>
      </c>
      <c r="F7" s="332">
        <f>IF(ISNUMBER(Regressions!F17),ROUND(Regressions!F17, 1), NA())</f>
        <v>100</v>
      </c>
      <c r="G7" s="229">
        <f>IF(ISNUMBER(Regressions!G17),ROUND(Regressions!G17, 1), NA())</f>
        <v>99.9</v>
      </c>
      <c r="H7" s="333">
        <f>IF(ISNUMBER(Regressions!H17),ROUND(Regressions!H17, 1), NA())</f>
        <v>0.1</v>
      </c>
      <c r="I7" s="230">
        <f>IF(ISNUMBER(Regressions!I17),ROUND(Regressions!I17, 1), NA())</f>
        <v>0</v>
      </c>
      <c r="J7" s="334">
        <f>IF(ISNUMBER(Regressions!K17),ROUND(Regressions!K17, 1), NA())</f>
        <v>100</v>
      </c>
      <c r="K7" s="332">
        <f>IF(ISNUMBER(Regressions!L17),ROUND(Regressions!L17, 1), NA())</f>
        <v>100</v>
      </c>
      <c r="L7" s="231">
        <f>IF(ISNUMBER(Regressions!M17),ROUND(Regressions!M17, 1), NA())</f>
        <v>100</v>
      </c>
      <c r="M7" s="333">
        <f>IF(ISNUMBER(Regressions!N17),ROUND(Regressions!N17, 1), NA())</f>
        <v>0</v>
      </c>
      <c r="N7" s="230">
        <f>IF(ISNUMBER(Regressions!O17),ROUND(Regressions!O17, 1), NA())</f>
        <v>0</v>
      </c>
      <c r="O7" s="334">
        <f>IF(ISNUMBER(Regressions!Q17),ROUND(Regressions!Q17, 1), NA())</f>
        <v>100</v>
      </c>
      <c r="P7" s="332">
        <f>IF(ISNUMBER(Regressions!R17),ROUND(Regressions!R17, 1), NA())</f>
        <v>100</v>
      </c>
      <c r="Q7" s="208">
        <f>IF(ISNUMBER(Regressions!S17),ROUND(Regressions!S17, 1), NA())</f>
        <v>99.9</v>
      </c>
      <c r="R7" s="333">
        <f>IF(ISNUMBER(Regressions!T17),ROUND(Regressions!T17, 1), NA())</f>
        <v>0.1</v>
      </c>
      <c r="S7" s="230">
        <f>IF(ISNUMBER(Regressions!U17),ROUND(Regressions!U17, 1), NA())</f>
        <v>0</v>
      </c>
      <c r="T7" s="209"/>
      <c r="U7" s="209"/>
      <c r="V7" s="209"/>
      <c r="W7" s="209"/>
      <c r="X7" s="209"/>
      <c r="Y7" s="209"/>
      <c r="Z7" s="209"/>
      <c r="AA7" s="209"/>
    </row>
    <row xmlns:x14ac="http://schemas.microsoft.com/office/spreadsheetml/2009/9/ac" r="8" x14ac:dyDescent="0.2">
      <c r="A8" s="329" t="str">
        <f>IF(ISBLANK(Regressions!A18), " ", Regressions!A18)</f>
        <v>Thailand</v>
      </c>
      <c r="B8" s="330">
        <f>IF(ISBLANK(Regressions!B18), " ", Regressions!B18)</f>
        <v>2004</v>
      </c>
      <c r="C8" s="335" t="str">
        <f>IF(ISBLANK(Regressions!C18), " ", Regressions!C18)</f>
        <v>National</v>
      </c>
      <c r="D8" s="331">
        <f>IF(ISBLANK(Regressions!D18), " ", Regressions!D18)</f>
        <v>13774909</v>
      </c>
      <c r="E8" s="207">
        <f>IF(ISNUMBER(Regressions!E18),ROUND(Regressions!E18, 1), NA())</f>
        <v>100</v>
      </c>
      <c r="F8" s="332">
        <f>IF(ISNUMBER(Regressions!F18),ROUND(Regressions!F18, 1), NA())</f>
        <v>100</v>
      </c>
      <c r="G8" s="229">
        <f>IF(ISNUMBER(Regressions!G18),ROUND(Regressions!G18, 1), NA())</f>
        <v>99.9</v>
      </c>
      <c r="H8" s="333">
        <f>IF(ISNUMBER(Regressions!H18),ROUND(Regressions!H18, 1), NA())</f>
        <v>0.1</v>
      </c>
      <c r="I8" s="230">
        <f>IF(ISNUMBER(Regressions!I18),ROUND(Regressions!I18, 1), NA())</f>
        <v>0</v>
      </c>
      <c r="J8" s="334">
        <f>IF(ISNUMBER(Regressions!K18),ROUND(Regressions!K18, 1), NA())</f>
        <v>100</v>
      </c>
      <c r="K8" s="332">
        <f>IF(ISNUMBER(Regressions!L18),ROUND(Regressions!L18, 1), NA())</f>
        <v>100</v>
      </c>
      <c r="L8" s="231">
        <f>IF(ISNUMBER(Regressions!M18),ROUND(Regressions!M18, 1), NA())</f>
        <v>100</v>
      </c>
      <c r="M8" s="333">
        <f>IF(ISNUMBER(Regressions!N18),ROUND(Regressions!N18, 1), NA())</f>
        <v>0</v>
      </c>
      <c r="N8" s="230">
        <f>IF(ISNUMBER(Regressions!O18),ROUND(Regressions!O18, 1), NA())</f>
        <v>0</v>
      </c>
      <c r="O8" s="334">
        <f>IF(ISNUMBER(Regressions!Q18),ROUND(Regressions!Q18, 1), NA())</f>
        <v>100</v>
      </c>
      <c r="P8" s="332">
        <f>IF(ISNUMBER(Regressions!R18),ROUND(Regressions!R18, 1), NA())</f>
        <v>100</v>
      </c>
      <c r="Q8" s="208">
        <f>IF(ISNUMBER(Regressions!S18),ROUND(Regressions!S18, 1), NA())</f>
        <v>99.9</v>
      </c>
      <c r="R8" s="333">
        <f>IF(ISNUMBER(Regressions!T18),ROUND(Regressions!T18, 1), NA())</f>
        <v>0.1</v>
      </c>
      <c r="S8" s="230">
        <f>IF(ISNUMBER(Regressions!U18),ROUND(Regressions!U18, 1), NA())</f>
        <v>0</v>
      </c>
      <c r="T8" s="209"/>
      <c r="U8" s="209"/>
      <c r="V8" s="209"/>
      <c r="W8" s="209"/>
      <c r="X8" s="209"/>
      <c r="Y8" s="209"/>
      <c r="Z8" s="209"/>
      <c r="AA8" s="209"/>
    </row>
    <row xmlns:x14ac="http://schemas.microsoft.com/office/spreadsheetml/2009/9/ac" r="9" x14ac:dyDescent="0.2">
      <c r="A9" s="329" t="str">
        <f>IF(ISBLANK(Regressions!A19), " ", Regressions!A19)</f>
        <v>Thailand</v>
      </c>
      <c r="B9" s="330">
        <f>IF(ISBLANK(Regressions!B19), " ", Regressions!B19)</f>
        <v>2005</v>
      </c>
      <c r="C9" s="335" t="str">
        <f>IF(ISBLANK(Regressions!C19), " ", Regressions!C19)</f>
        <v>National</v>
      </c>
      <c r="D9" s="331">
        <f>IF(ISBLANK(Regressions!D19), " ", Regressions!D19)</f>
        <v>13683361</v>
      </c>
      <c r="E9" s="207">
        <f>IF(ISNUMBER(Regressions!E19),ROUND(Regressions!E19, 1), NA())</f>
        <v>100</v>
      </c>
      <c r="F9" s="332">
        <f>IF(ISNUMBER(Regressions!F19),ROUND(Regressions!F19, 1), NA())</f>
        <v>100</v>
      </c>
      <c r="G9" s="229">
        <f>IF(ISNUMBER(Regressions!G19),ROUND(Regressions!G19, 1), NA())</f>
        <v>99.9</v>
      </c>
      <c r="H9" s="333">
        <f>IF(ISNUMBER(Regressions!H19),ROUND(Regressions!H19, 1), NA())</f>
        <v>0.1</v>
      </c>
      <c r="I9" s="230">
        <f>IF(ISNUMBER(Regressions!I19),ROUND(Regressions!I19, 1), NA())</f>
        <v>0</v>
      </c>
      <c r="J9" s="334">
        <f>IF(ISNUMBER(Regressions!K19),ROUND(Regressions!K19, 1), NA())</f>
        <v>100</v>
      </c>
      <c r="K9" s="332">
        <f>IF(ISNUMBER(Regressions!L19),ROUND(Regressions!L19, 1), NA())</f>
        <v>100</v>
      </c>
      <c r="L9" s="231">
        <f>IF(ISNUMBER(Regressions!M19),ROUND(Regressions!M19, 1), NA())</f>
        <v>100</v>
      </c>
      <c r="M9" s="333">
        <f>IF(ISNUMBER(Regressions!N19),ROUND(Regressions!N19, 1), NA())</f>
        <v>0</v>
      </c>
      <c r="N9" s="230">
        <f>IF(ISNUMBER(Regressions!O19),ROUND(Regressions!O19, 1), NA())</f>
        <v>0</v>
      </c>
      <c r="O9" s="334">
        <f>IF(ISNUMBER(Regressions!Q19),ROUND(Regressions!Q19, 1), NA())</f>
        <v>100</v>
      </c>
      <c r="P9" s="332">
        <f>IF(ISNUMBER(Regressions!R19),ROUND(Regressions!R19, 1), NA())</f>
        <v>100</v>
      </c>
      <c r="Q9" s="208">
        <f>IF(ISNUMBER(Regressions!S19),ROUND(Regressions!S19, 1), NA())</f>
        <v>99.9</v>
      </c>
      <c r="R9" s="333">
        <f>IF(ISNUMBER(Regressions!T19),ROUND(Regressions!T19, 1), NA())</f>
        <v>0.1</v>
      </c>
      <c r="S9" s="230">
        <f>IF(ISNUMBER(Regressions!U19),ROUND(Regressions!U19, 1), NA())</f>
        <v>0</v>
      </c>
    </row>
    <row xmlns:x14ac="http://schemas.microsoft.com/office/spreadsheetml/2009/9/ac" r="10" x14ac:dyDescent="0.2">
      <c r="A10" s="329" t="str">
        <f>IF(ISBLANK(Regressions!A20), " ", Regressions!A20)</f>
        <v>Thailand</v>
      </c>
      <c r="B10" s="330">
        <f>IF(ISBLANK(Regressions!B20), " ", Regressions!B20)</f>
        <v>2006</v>
      </c>
      <c r="C10" s="335" t="str">
        <f>IF(ISBLANK(Regressions!C20), " ", Regressions!C20)</f>
        <v>National</v>
      </c>
      <c r="D10" s="331">
        <f>IF(ISBLANK(Regressions!D20), " ", Regressions!D20)</f>
        <v>13587042</v>
      </c>
      <c r="E10" s="207">
        <f>IF(ISNUMBER(Regressions!E20),ROUND(Regressions!E20, 1), NA())</f>
        <v>100</v>
      </c>
      <c r="F10" s="332">
        <f>IF(ISNUMBER(Regressions!F20),ROUND(Regressions!F20, 1), NA())</f>
        <v>100</v>
      </c>
      <c r="G10" s="229">
        <f>IF(ISNUMBER(Regressions!G20),ROUND(Regressions!G20, 1), NA())</f>
        <v>99.9</v>
      </c>
      <c r="H10" s="333">
        <f>IF(ISNUMBER(Regressions!H20),ROUND(Regressions!H20, 1), NA())</f>
        <v>0.1</v>
      </c>
      <c r="I10" s="230">
        <f>IF(ISNUMBER(Regressions!I20),ROUND(Regressions!I20, 1), NA())</f>
        <v>0</v>
      </c>
      <c r="J10" s="334">
        <f>IF(ISNUMBER(Regressions!K20),ROUND(Regressions!K20, 1), NA())</f>
        <v>100</v>
      </c>
      <c r="K10" s="332">
        <f>IF(ISNUMBER(Regressions!L20),ROUND(Regressions!L20, 1), NA())</f>
        <v>100</v>
      </c>
      <c r="L10" s="231">
        <f>IF(ISNUMBER(Regressions!M20),ROUND(Regressions!M20, 1), NA())</f>
        <v>100</v>
      </c>
      <c r="M10" s="333">
        <f>IF(ISNUMBER(Regressions!N20),ROUND(Regressions!N20, 1), NA())</f>
        <v>0</v>
      </c>
      <c r="N10" s="230">
        <f>IF(ISNUMBER(Regressions!O20),ROUND(Regressions!O20, 1), NA())</f>
        <v>0</v>
      </c>
      <c r="O10" s="334">
        <f>IF(ISNUMBER(Regressions!Q20),ROUND(Regressions!Q20, 1), NA())</f>
        <v>100</v>
      </c>
      <c r="P10" s="332">
        <f>IF(ISNUMBER(Regressions!R20),ROUND(Regressions!R20, 1), NA())</f>
        <v>100</v>
      </c>
      <c r="Q10" s="208">
        <f>IF(ISNUMBER(Regressions!S20),ROUND(Regressions!S20, 1), NA())</f>
        <v>99.9</v>
      </c>
      <c r="R10" s="333">
        <f>IF(ISNUMBER(Regressions!T20),ROUND(Regressions!T20, 1), NA())</f>
        <v>0.1</v>
      </c>
      <c r="S10" s="230">
        <f>IF(ISNUMBER(Regressions!U20),ROUND(Regressions!U20, 1), NA())</f>
        <v>0</v>
      </c>
    </row>
    <row xmlns:x14ac="http://schemas.microsoft.com/office/spreadsheetml/2009/9/ac" r="11" x14ac:dyDescent="0.2">
      <c r="A11" s="329" t="str">
        <f>IF(ISBLANK(Regressions!A21), " ", Regressions!A21)</f>
        <v>Thailand</v>
      </c>
      <c r="B11" s="330">
        <f>IF(ISBLANK(Regressions!B21), " ", Regressions!B21)</f>
        <v>2007</v>
      </c>
      <c r="C11" s="335" t="str">
        <f>IF(ISBLANK(Regressions!C21), " ", Regressions!C21)</f>
        <v>National</v>
      </c>
      <c r="D11" s="331">
        <f>IF(ISBLANK(Regressions!D21), " ", Regressions!D21)</f>
        <v>13493228</v>
      </c>
      <c r="E11" s="207">
        <f>IF(ISNUMBER(Regressions!E21),ROUND(Regressions!E21, 1), NA())</f>
        <v>100</v>
      </c>
      <c r="F11" s="332">
        <f>IF(ISNUMBER(Regressions!F21),ROUND(Regressions!F21, 1), NA())</f>
        <v>100</v>
      </c>
      <c r="G11" s="229">
        <f>IF(ISNUMBER(Regressions!G21),ROUND(Regressions!G21, 1), NA())</f>
        <v>99.9</v>
      </c>
      <c r="H11" s="333">
        <f>IF(ISNUMBER(Regressions!H21),ROUND(Regressions!H21, 1), NA())</f>
        <v>0.1</v>
      </c>
      <c r="I11" s="230">
        <f>IF(ISNUMBER(Regressions!I21),ROUND(Regressions!I21, 1), NA())</f>
        <v>0</v>
      </c>
      <c r="J11" s="334">
        <f>IF(ISNUMBER(Regressions!K21),ROUND(Regressions!K21, 1), NA())</f>
        <v>100</v>
      </c>
      <c r="K11" s="332">
        <f>IF(ISNUMBER(Regressions!L21),ROUND(Regressions!L21, 1), NA())</f>
        <v>100</v>
      </c>
      <c r="L11" s="231">
        <f>IF(ISNUMBER(Regressions!M21),ROUND(Regressions!M21, 1), NA())</f>
        <v>100</v>
      </c>
      <c r="M11" s="333">
        <f>IF(ISNUMBER(Regressions!N21),ROUND(Regressions!N21, 1), NA())</f>
        <v>0</v>
      </c>
      <c r="N11" s="230">
        <f>IF(ISNUMBER(Regressions!O21),ROUND(Regressions!O21, 1), NA())</f>
        <v>0</v>
      </c>
      <c r="O11" s="334">
        <f>IF(ISNUMBER(Regressions!Q21),ROUND(Regressions!Q21, 1), NA())</f>
        <v>100</v>
      </c>
      <c r="P11" s="332">
        <f>IF(ISNUMBER(Regressions!R21),ROUND(Regressions!R21, 1), NA())</f>
        <v>100</v>
      </c>
      <c r="Q11" s="208">
        <f>IF(ISNUMBER(Regressions!S21),ROUND(Regressions!S21, 1), NA())</f>
        <v>99.9</v>
      </c>
      <c r="R11" s="333">
        <f>IF(ISNUMBER(Regressions!T21),ROUND(Regressions!T21, 1), NA())</f>
        <v>0.1</v>
      </c>
      <c r="S11" s="230">
        <f>IF(ISNUMBER(Regressions!U21),ROUND(Regressions!U21, 1), NA())</f>
        <v>0</v>
      </c>
    </row>
    <row xmlns:x14ac="http://schemas.microsoft.com/office/spreadsheetml/2009/9/ac" r="12" x14ac:dyDescent="0.2">
      <c r="A12" s="329" t="str">
        <f>IF(ISBLANK(Regressions!A22), " ", Regressions!A22)</f>
        <v>Thailand</v>
      </c>
      <c r="B12" s="330">
        <f>IF(ISBLANK(Regressions!B22), " ", Regressions!B22)</f>
        <v>2008</v>
      </c>
      <c r="C12" s="335" t="str">
        <f>IF(ISBLANK(Regressions!C22), " ", Regressions!C22)</f>
        <v>National</v>
      </c>
      <c r="D12" s="331">
        <f>IF(ISBLANK(Regressions!D22), " ", Regressions!D22)</f>
        <v>13335693</v>
      </c>
      <c r="E12" s="207">
        <f>IF(ISNUMBER(Regressions!E22),ROUND(Regressions!E22, 1), NA())</f>
        <v>100</v>
      </c>
      <c r="F12" s="332">
        <f>IF(ISNUMBER(Regressions!F22),ROUND(Regressions!F22, 1), NA())</f>
        <v>100</v>
      </c>
      <c r="G12" s="229">
        <f>IF(ISNUMBER(Regressions!G22),ROUND(Regressions!G22, 1), NA())</f>
        <v>99.9</v>
      </c>
      <c r="H12" s="333">
        <f>IF(ISNUMBER(Regressions!H22),ROUND(Regressions!H22, 1), NA())</f>
        <v>0.1</v>
      </c>
      <c r="I12" s="230">
        <f>IF(ISNUMBER(Regressions!I22),ROUND(Regressions!I22, 1), NA())</f>
        <v>0</v>
      </c>
      <c r="J12" s="334">
        <f>IF(ISNUMBER(Regressions!K22),ROUND(Regressions!K22, 1), NA())</f>
        <v>100</v>
      </c>
      <c r="K12" s="332">
        <f>IF(ISNUMBER(Regressions!L22),ROUND(Regressions!L22, 1), NA())</f>
        <v>100</v>
      </c>
      <c r="L12" s="231">
        <f>IF(ISNUMBER(Regressions!M22),ROUND(Regressions!M22, 1), NA())</f>
        <v>100</v>
      </c>
      <c r="M12" s="333">
        <f>IF(ISNUMBER(Regressions!N22),ROUND(Regressions!N22, 1), NA())</f>
        <v>0</v>
      </c>
      <c r="N12" s="230">
        <f>IF(ISNUMBER(Regressions!O22),ROUND(Regressions!O22, 1), NA())</f>
        <v>0</v>
      </c>
      <c r="O12" s="334">
        <f>IF(ISNUMBER(Regressions!Q22),ROUND(Regressions!Q22, 1), NA())</f>
        <v>100</v>
      </c>
      <c r="P12" s="332">
        <f>IF(ISNUMBER(Regressions!R22),ROUND(Regressions!R22, 1), NA())</f>
        <v>100</v>
      </c>
      <c r="Q12" s="208">
        <f>IF(ISNUMBER(Regressions!S22),ROUND(Regressions!S22, 1), NA())</f>
        <v>99.9</v>
      </c>
      <c r="R12" s="333">
        <f>IF(ISNUMBER(Regressions!T22),ROUND(Regressions!T22, 1), NA())</f>
        <v>0.1</v>
      </c>
      <c r="S12" s="230">
        <f>IF(ISNUMBER(Regressions!U22),ROUND(Regressions!U22, 1), NA())</f>
        <v>0</v>
      </c>
    </row>
    <row xmlns:x14ac="http://schemas.microsoft.com/office/spreadsheetml/2009/9/ac" r="13" x14ac:dyDescent="0.2">
      <c r="A13" s="329" t="str">
        <f>IF(ISBLANK(Regressions!A23), " ", Regressions!A23)</f>
        <v>Thailand</v>
      </c>
      <c r="B13" s="330">
        <f>IF(ISBLANK(Regressions!B23), " ", Regressions!B23)</f>
        <v>2009</v>
      </c>
      <c r="C13" s="335" t="str">
        <f>IF(ISBLANK(Regressions!C23), " ", Regressions!C23)</f>
        <v>National</v>
      </c>
      <c r="D13" s="331">
        <f>IF(ISBLANK(Regressions!D23), " ", Regressions!D23)</f>
        <v>13158936</v>
      </c>
      <c r="E13" s="207">
        <f>IF(ISNUMBER(Regressions!E23),ROUND(Regressions!E23, 1), NA())</f>
        <v>100</v>
      </c>
      <c r="F13" s="332">
        <f>IF(ISNUMBER(Regressions!F23),ROUND(Regressions!F23, 1), NA())</f>
        <v>100</v>
      </c>
      <c r="G13" s="229">
        <f>IF(ISNUMBER(Regressions!G23),ROUND(Regressions!G23, 1), NA())</f>
        <v>99.9</v>
      </c>
      <c r="H13" s="333">
        <f>IF(ISNUMBER(Regressions!H23),ROUND(Regressions!H23, 1), NA())</f>
        <v>0.1</v>
      </c>
      <c r="I13" s="230">
        <f>IF(ISNUMBER(Regressions!I23),ROUND(Regressions!I23, 1), NA())</f>
        <v>0</v>
      </c>
      <c r="J13" s="334">
        <f>IF(ISNUMBER(Regressions!K23),ROUND(Regressions!K23, 1), NA())</f>
        <v>100</v>
      </c>
      <c r="K13" s="332">
        <f>IF(ISNUMBER(Regressions!L23),ROUND(Regressions!L23, 1), NA())</f>
        <v>100</v>
      </c>
      <c r="L13" s="231">
        <f>IF(ISNUMBER(Regressions!M23),ROUND(Regressions!M23, 1), NA())</f>
        <v>100</v>
      </c>
      <c r="M13" s="333">
        <f>IF(ISNUMBER(Regressions!N23),ROUND(Regressions!N23, 1), NA())</f>
        <v>0</v>
      </c>
      <c r="N13" s="230">
        <f>IF(ISNUMBER(Regressions!O23),ROUND(Regressions!O23, 1), NA())</f>
        <v>0</v>
      </c>
      <c r="O13" s="334">
        <f>IF(ISNUMBER(Regressions!Q23),ROUND(Regressions!Q23, 1), NA())</f>
        <v>100</v>
      </c>
      <c r="P13" s="332">
        <f>IF(ISNUMBER(Regressions!R23),ROUND(Regressions!R23, 1), NA())</f>
        <v>100</v>
      </c>
      <c r="Q13" s="208">
        <f>IF(ISNUMBER(Regressions!S23),ROUND(Regressions!S23, 1), NA())</f>
        <v>99.9</v>
      </c>
      <c r="R13" s="333">
        <f>IF(ISNUMBER(Regressions!T23),ROUND(Regressions!T23, 1), NA())</f>
        <v>0.1</v>
      </c>
      <c r="S13" s="230">
        <f>IF(ISNUMBER(Regressions!U23),ROUND(Regressions!U23, 1), NA())</f>
        <v>0</v>
      </c>
    </row>
    <row xmlns:x14ac="http://schemas.microsoft.com/office/spreadsheetml/2009/9/ac" r="14" x14ac:dyDescent="0.2">
      <c r="A14" s="329" t="str">
        <f>IF(ISBLANK(Regressions!A24), " ", Regressions!A24)</f>
        <v>Thailand</v>
      </c>
      <c r="B14" s="330">
        <f>IF(ISBLANK(Regressions!B24), " ", Regressions!B24)</f>
        <v>2010</v>
      </c>
      <c r="C14" s="335" t="str">
        <f>IF(ISBLANK(Regressions!C24), " ", Regressions!C24)</f>
        <v>National</v>
      </c>
      <c r="D14" s="331">
        <f>IF(ISBLANK(Regressions!D24), " ", Regressions!D24)</f>
        <v>12987806</v>
      </c>
      <c r="E14" s="207">
        <f>IF(ISNUMBER(Regressions!E24),ROUND(Regressions!E24, 1), NA())</f>
        <v>100</v>
      </c>
      <c r="F14" s="332">
        <f>IF(ISNUMBER(Regressions!F24),ROUND(Regressions!F24, 1), NA())</f>
        <v>100</v>
      </c>
      <c r="G14" s="229">
        <f>IF(ISNUMBER(Regressions!G24),ROUND(Regressions!G24, 1), NA())</f>
        <v>99.9</v>
      </c>
      <c r="H14" s="333">
        <f>IF(ISNUMBER(Regressions!H24),ROUND(Regressions!H24, 1), NA())</f>
        <v>0.1</v>
      </c>
      <c r="I14" s="230">
        <f>IF(ISNUMBER(Regressions!I24),ROUND(Regressions!I24, 1), NA())</f>
        <v>0</v>
      </c>
      <c r="J14" s="334">
        <f>IF(ISNUMBER(Regressions!K24),ROUND(Regressions!K24, 1), NA())</f>
        <v>100</v>
      </c>
      <c r="K14" s="332">
        <f>IF(ISNUMBER(Regressions!L24),ROUND(Regressions!L24, 1), NA())</f>
        <v>100</v>
      </c>
      <c r="L14" s="231">
        <f>IF(ISNUMBER(Regressions!M24),ROUND(Regressions!M24, 1), NA())</f>
        <v>100</v>
      </c>
      <c r="M14" s="333">
        <f>IF(ISNUMBER(Regressions!N24),ROUND(Regressions!N24, 1), NA())</f>
        <v>0</v>
      </c>
      <c r="N14" s="230">
        <f>IF(ISNUMBER(Regressions!O24),ROUND(Regressions!O24, 1), NA())</f>
        <v>0</v>
      </c>
      <c r="O14" s="334">
        <f>IF(ISNUMBER(Regressions!Q24),ROUND(Regressions!Q24, 1), NA())</f>
        <v>100</v>
      </c>
      <c r="P14" s="332">
        <f>IF(ISNUMBER(Regressions!R24),ROUND(Regressions!R24, 1), NA())</f>
        <v>100</v>
      </c>
      <c r="Q14" s="208">
        <f>IF(ISNUMBER(Regressions!S24),ROUND(Regressions!S24, 1), NA())</f>
        <v>99.9</v>
      </c>
      <c r="R14" s="333">
        <f>IF(ISNUMBER(Regressions!T24),ROUND(Regressions!T24, 1), NA())</f>
        <v>0.1</v>
      </c>
      <c r="S14" s="230">
        <f>IF(ISNUMBER(Regressions!U24),ROUND(Regressions!U24, 1), NA())</f>
        <v>0</v>
      </c>
    </row>
    <row xmlns:x14ac="http://schemas.microsoft.com/office/spreadsheetml/2009/9/ac" r="15" x14ac:dyDescent="0.2">
      <c r="A15" s="329" t="str">
        <f>IF(ISBLANK(Regressions!A25), " ", Regressions!A25)</f>
        <v>Thailand</v>
      </c>
      <c r="B15" s="330">
        <f>IF(ISBLANK(Regressions!B25), " ", Regressions!B25)</f>
        <v>2011</v>
      </c>
      <c r="C15" s="335" t="str">
        <f>IF(ISBLANK(Regressions!C25), " ", Regressions!C25)</f>
        <v>National</v>
      </c>
      <c r="D15" s="331">
        <f>IF(ISBLANK(Regressions!D25), " ", Regressions!D25)</f>
        <v>12812221</v>
      </c>
      <c r="E15" s="207">
        <f>IF(ISNUMBER(Regressions!E25),ROUND(Regressions!E25, 1), NA())</f>
        <v>100</v>
      </c>
      <c r="F15" s="332">
        <f>IF(ISNUMBER(Regressions!F25),ROUND(Regressions!F25, 1), NA())</f>
        <v>100</v>
      </c>
      <c r="G15" s="229">
        <f>IF(ISNUMBER(Regressions!G25),ROUND(Regressions!G25, 1), NA())</f>
        <v>99.9</v>
      </c>
      <c r="H15" s="333">
        <f>IF(ISNUMBER(Regressions!H25),ROUND(Regressions!H25, 1), NA())</f>
        <v>0.1</v>
      </c>
      <c r="I15" s="230">
        <f>IF(ISNUMBER(Regressions!I25),ROUND(Regressions!I25, 1), NA())</f>
        <v>0</v>
      </c>
      <c r="J15" s="334">
        <f>IF(ISNUMBER(Regressions!K25),ROUND(Regressions!K25, 1), NA())</f>
        <v>100</v>
      </c>
      <c r="K15" s="332">
        <f>IF(ISNUMBER(Regressions!L25),ROUND(Regressions!L25, 1), NA())</f>
        <v>100</v>
      </c>
      <c r="L15" s="231">
        <f>IF(ISNUMBER(Regressions!M25),ROUND(Regressions!M25, 1), NA())</f>
        <v>100</v>
      </c>
      <c r="M15" s="333">
        <f>IF(ISNUMBER(Regressions!N25),ROUND(Regressions!N25, 1), NA())</f>
        <v>0</v>
      </c>
      <c r="N15" s="230">
        <f>IF(ISNUMBER(Regressions!O25),ROUND(Regressions!O25, 1), NA())</f>
        <v>0</v>
      </c>
      <c r="O15" s="334">
        <f>IF(ISNUMBER(Regressions!Q25),ROUND(Regressions!Q25, 1), NA())</f>
        <v>100</v>
      </c>
      <c r="P15" s="332">
        <f>IF(ISNUMBER(Regressions!R25),ROUND(Regressions!R25, 1), NA())</f>
        <v>100</v>
      </c>
      <c r="Q15" s="208">
        <f>IF(ISNUMBER(Regressions!S25),ROUND(Regressions!S25, 1), NA())</f>
        <v>99.9</v>
      </c>
      <c r="R15" s="333">
        <f>IF(ISNUMBER(Regressions!T25),ROUND(Regressions!T25, 1), NA())</f>
        <v>0.1</v>
      </c>
      <c r="S15" s="230">
        <f>IF(ISNUMBER(Regressions!U25),ROUND(Regressions!U25, 1), NA())</f>
        <v>0</v>
      </c>
    </row>
    <row xmlns:x14ac="http://schemas.microsoft.com/office/spreadsheetml/2009/9/ac" r="16" x14ac:dyDescent="0.2">
      <c r="A16" s="329" t="str">
        <f>IF(ISBLANK(Regressions!A26), " ", Regressions!A26)</f>
        <v>Thailand</v>
      </c>
      <c r="B16" s="330">
        <f>IF(ISBLANK(Regressions!B26), " ", Regressions!B26)</f>
        <v>2012</v>
      </c>
      <c r="C16" s="335" t="str">
        <f>IF(ISBLANK(Regressions!C26), " ", Regressions!C26)</f>
        <v>National</v>
      </c>
      <c r="D16" s="331">
        <f>IF(ISBLANK(Regressions!D26), " ", Regressions!D26)</f>
        <v>12637809</v>
      </c>
      <c r="E16" s="207">
        <f>IF(ISNUMBER(Regressions!E26),ROUND(Regressions!E26, 1), NA())</f>
        <v>100</v>
      </c>
      <c r="F16" s="332">
        <f>IF(ISNUMBER(Regressions!F26),ROUND(Regressions!F26, 1), NA())</f>
        <v>100</v>
      </c>
      <c r="G16" s="229">
        <f>IF(ISNUMBER(Regressions!G26),ROUND(Regressions!G26, 1), NA())</f>
        <v>99.9</v>
      </c>
      <c r="H16" s="333">
        <f>IF(ISNUMBER(Regressions!H26),ROUND(Regressions!H26, 1), NA())</f>
        <v>0.1</v>
      </c>
      <c r="I16" s="230">
        <f>IF(ISNUMBER(Regressions!I26),ROUND(Regressions!I26, 1), NA())</f>
        <v>0</v>
      </c>
      <c r="J16" s="334">
        <f>IF(ISNUMBER(Regressions!K26),ROUND(Regressions!K26, 1), NA())</f>
        <v>100</v>
      </c>
      <c r="K16" s="332">
        <f>IF(ISNUMBER(Regressions!L26),ROUND(Regressions!L26, 1), NA())</f>
        <v>100</v>
      </c>
      <c r="L16" s="231">
        <f>IF(ISNUMBER(Regressions!M26),ROUND(Regressions!M26, 1), NA())</f>
        <v>100</v>
      </c>
      <c r="M16" s="333">
        <f>IF(ISNUMBER(Regressions!N26),ROUND(Regressions!N26, 1), NA())</f>
        <v>0</v>
      </c>
      <c r="N16" s="230">
        <f>IF(ISNUMBER(Regressions!O26),ROUND(Regressions!O26, 1), NA())</f>
        <v>0</v>
      </c>
      <c r="O16" s="334">
        <f>IF(ISNUMBER(Regressions!Q26),ROUND(Regressions!Q26, 1), NA())</f>
        <v>100</v>
      </c>
      <c r="P16" s="332">
        <f>IF(ISNUMBER(Regressions!R26),ROUND(Regressions!R26, 1), NA())</f>
        <v>100</v>
      </c>
      <c r="Q16" s="208">
        <f>IF(ISNUMBER(Regressions!S26),ROUND(Regressions!S26, 1), NA())</f>
        <v>99.9</v>
      </c>
      <c r="R16" s="333">
        <f>IF(ISNUMBER(Regressions!T26),ROUND(Regressions!T26, 1), NA())</f>
        <v>0.1</v>
      </c>
      <c r="S16" s="230">
        <f>IF(ISNUMBER(Regressions!U26),ROUND(Regressions!U26, 1), NA())</f>
        <v>0</v>
      </c>
    </row>
    <row xmlns:x14ac="http://schemas.microsoft.com/office/spreadsheetml/2009/9/ac" r="17" x14ac:dyDescent="0.2">
      <c r="A17" s="329" t="str">
        <f>IF(ISBLANK(Regressions!A27), " ", Regressions!A27)</f>
        <v>Thailand</v>
      </c>
      <c r="B17" s="330">
        <f>IF(ISBLANK(Regressions!B27), " ", Regressions!B27)</f>
        <v>2013</v>
      </c>
      <c r="C17" s="335" t="str">
        <f>IF(ISBLANK(Regressions!C27), " ", Regressions!C27)</f>
        <v>National</v>
      </c>
      <c r="D17" s="331">
        <f>IF(ISBLANK(Regressions!D27), " ", Regressions!D27)</f>
        <v>12515325</v>
      </c>
      <c r="E17" s="207">
        <f>IF(ISNUMBER(Regressions!E27),ROUND(Regressions!E27, 1), NA())</f>
        <v>100</v>
      </c>
      <c r="F17" s="332">
        <f>IF(ISNUMBER(Regressions!F27),ROUND(Regressions!F27, 1), NA())</f>
        <v>100</v>
      </c>
      <c r="G17" s="229">
        <f>IF(ISNUMBER(Regressions!G27),ROUND(Regressions!G27, 1), NA())</f>
        <v>99.9</v>
      </c>
      <c r="H17" s="333">
        <f>IF(ISNUMBER(Regressions!H27),ROUND(Regressions!H27, 1), NA())</f>
        <v>0.1</v>
      </c>
      <c r="I17" s="230">
        <f>IF(ISNUMBER(Regressions!I27),ROUND(Regressions!I27, 1), NA())</f>
        <v>0</v>
      </c>
      <c r="J17" s="334">
        <f>IF(ISNUMBER(Regressions!K27),ROUND(Regressions!K27, 1), NA())</f>
        <v>100</v>
      </c>
      <c r="K17" s="332">
        <f>IF(ISNUMBER(Regressions!L27),ROUND(Regressions!L27, 1), NA())</f>
        <v>100</v>
      </c>
      <c r="L17" s="231">
        <f>IF(ISNUMBER(Regressions!M27),ROUND(Regressions!M27, 1), NA())</f>
        <v>100</v>
      </c>
      <c r="M17" s="333">
        <f>IF(ISNUMBER(Regressions!N27),ROUND(Regressions!N27, 1), NA())</f>
        <v>0</v>
      </c>
      <c r="N17" s="230">
        <f>IF(ISNUMBER(Regressions!O27),ROUND(Regressions!O27, 1), NA())</f>
        <v>0</v>
      </c>
      <c r="O17" s="334">
        <f>IF(ISNUMBER(Regressions!Q27),ROUND(Regressions!Q27, 1), NA())</f>
        <v>100</v>
      </c>
      <c r="P17" s="332">
        <f>IF(ISNUMBER(Regressions!R27),ROUND(Regressions!R27, 1), NA())</f>
        <v>100</v>
      </c>
      <c r="Q17" s="208">
        <f>IF(ISNUMBER(Regressions!S27),ROUND(Regressions!S27, 1), NA())</f>
        <v>99.9</v>
      </c>
      <c r="R17" s="333">
        <f>IF(ISNUMBER(Regressions!T27),ROUND(Regressions!T27, 1), NA())</f>
        <v>0.1</v>
      </c>
      <c r="S17" s="230">
        <f>IF(ISNUMBER(Regressions!U27),ROUND(Regressions!U27, 1), NA())</f>
        <v>0</v>
      </c>
    </row>
    <row xmlns:x14ac="http://schemas.microsoft.com/office/spreadsheetml/2009/9/ac" r="18" x14ac:dyDescent="0.2">
      <c r="A18" s="329" t="str">
        <f>IF(ISBLANK(Regressions!A28), " ", Regressions!A28)</f>
        <v>Thailand</v>
      </c>
      <c r="B18" s="330">
        <f>IF(ISBLANK(Regressions!B28), " ", Regressions!B28)</f>
        <v>2014</v>
      </c>
      <c r="C18" s="335" t="str">
        <f>IF(ISBLANK(Regressions!C28), " ", Regressions!C28)</f>
        <v>National</v>
      </c>
      <c r="D18" s="331">
        <f>IF(ISBLANK(Regressions!D28), " ", Regressions!D28)</f>
        <v>12312464</v>
      </c>
      <c r="E18" s="207">
        <f>IF(ISNUMBER(Regressions!E28),ROUND(Regressions!E28, 1), NA())</f>
        <v>100</v>
      </c>
      <c r="F18" s="332">
        <f>IF(ISNUMBER(Regressions!F28),ROUND(Regressions!F28, 1), NA())</f>
        <v>100</v>
      </c>
      <c r="G18" s="229">
        <f>IF(ISNUMBER(Regressions!G28),ROUND(Regressions!G28, 1), NA())</f>
        <v>99.9</v>
      </c>
      <c r="H18" s="333">
        <f>IF(ISNUMBER(Regressions!H28),ROUND(Regressions!H28, 1), NA())</f>
        <v>0.1</v>
      </c>
      <c r="I18" s="230">
        <f>IF(ISNUMBER(Regressions!I28),ROUND(Regressions!I28, 1), NA())</f>
        <v>0</v>
      </c>
      <c r="J18" s="334">
        <f>IF(ISNUMBER(Regressions!K28),ROUND(Regressions!K28, 1), NA())</f>
        <v>100</v>
      </c>
      <c r="K18" s="332">
        <f>IF(ISNUMBER(Regressions!L28),ROUND(Regressions!L28, 1), NA())</f>
        <v>100</v>
      </c>
      <c r="L18" s="231">
        <f>IF(ISNUMBER(Regressions!M28),ROUND(Regressions!M28, 1), NA())</f>
        <v>100</v>
      </c>
      <c r="M18" s="333">
        <f>IF(ISNUMBER(Regressions!N28),ROUND(Regressions!N28, 1), NA())</f>
        <v>0</v>
      </c>
      <c r="N18" s="230">
        <f>IF(ISNUMBER(Regressions!O28),ROUND(Regressions!O28, 1), NA())</f>
        <v>0</v>
      </c>
      <c r="O18" s="334">
        <f>IF(ISNUMBER(Regressions!Q28),ROUND(Regressions!Q28, 1), NA())</f>
        <v>100</v>
      </c>
      <c r="P18" s="332">
        <f>IF(ISNUMBER(Regressions!R28),ROUND(Regressions!R28, 1), NA())</f>
        <v>100</v>
      </c>
      <c r="Q18" s="208">
        <f>IF(ISNUMBER(Regressions!S28),ROUND(Regressions!S28, 1), NA())</f>
        <v>99.9</v>
      </c>
      <c r="R18" s="333">
        <f>IF(ISNUMBER(Regressions!T28),ROUND(Regressions!T28, 1), NA())</f>
        <v>0.1</v>
      </c>
      <c r="S18" s="230">
        <f>IF(ISNUMBER(Regressions!U28),ROUND(Regressions!U28, 1), NA())</f>
        <v>0</v>
      </c>
    </row>
    <row xmlns:x14ac="http://schemas.microsoft.com/office/spreadsheetml/2009/9/ac" r="19" x14ac:dyDescent="0.2">
      <c r="A19" s="329" t="str">
        <f>IF(ISBLANK(Regressions!A29), " ", Regressions!A29)</f>
        <v>Thailand</v>
      </c>
      <c r="B19" s="330">
        <f>IF(ISBLANK(Regressions!B29), " ", Regressions!B29)</f>
        <v>2015</v>
      </c>
      <c r="C19" s="335" t="str">
        <f>IF(ISBLANK(Regressions!C29), " ", Regressions!C29)</f>
        <v>National</v>
      </c>
      <c r="D19" s="331">
        <f>IF(ISBLANK(Regressions!D29), " ", Regressions!D29)</f>
        <v>12254125</v>
      </c>
      <c r="E19" s="207">
        <f>IF(ISNUMBER(Regressions!E29),ROUND(Regressions!E29, 1), NA())</f>
        <v>100</v>
      </c>
      <c r="F19" s="332">
        <f>IF(ISNUMBER(Regressions!F29),ROUND(Regressions!F29, 1), NA())</f>
        <v>100</v>
      </c>
      <c r="G19" s="229">
        <f>IF(ISNUMBER(Regressions!G29),ROUND(Regressions!G29, 1), NA())</f>
        <v>99.9</v>
      </c>
      <c r="H19" s="333">
        <f>IF(ISNUMBER(Regressions!H29),ROUND(Regressions!H29, 1), NA())</f>
        <v>0.1</v>
      </c>
      <c r="I19" s="230">
        <f>IF(ISNUMBER(Regressions!I29),ROUND(Regressions!I29, 1), NA())</f>
        <v>0</v>
      </c>
      <c r="J19" s="334">
        <f>IF(ISNUMBER(Regressions!K29),ROUND(Regressions!K29, 1), NA())</f>
        <v>100</v>
      </c>
      <c r="K19" s="332">
        <f>IF(ISNUMBER(Regressions!L29),ROUND(Regressions!L29, 1), NA())</f>
        <v>100</v>
      </c>
      <c r="L19" s="231">
        <f>IF(ISNUMBER(Regressions!M29),ROUND(Regressions!M29, 1), NA())</f>
        <v>100</v>
      </c>
      <c r="M19" s="333">
        <f>IF(ISNUMBER(Regressions!N29),ROUND(Regressions!N29, 1), NA())</f>
        <v>0</v>
      </c>
      <c r="N19" s="230">
        <f>IF(ISNUMBER(Regressions!O29),ROUND(Regressions!O29, 1), NA())</f>
        <v>0</v>
      </c>
      <c r="O19" s="334">
        <f>IF(ISNUMBER(Regressions!Q29),ROUND(Regressions!Q29, 1), NA())</f>
        <v>100</v>
      </c>
      <c r="P19" s="332">
        <f>IF(ISNUMBER(Regressions!R29),ROUND(Regressions!R29, 1), NA())</f>
        <v>100</v>
      </c>
      <c r="Q19" s="208">
        <f>IF(ISNUMBER(Regressions!S29),ROUND(Regressions!S29, 1), NA())</f>
        <v>99.9</v>
      </c>
      <c r="R19" s="333">
        <f>IF(ISNUMBER(Regressions!T29),ROUND(Regressions!T29, 1), NA())</f>
        <v>0.1</v>
      </c>
      <c r="S19" s="230">
        <f>IF(ISNUMBER(Regressions!U29),ROUND(Regressions!U29, 1), NA())</f>
        <v>0</v>
      </c>
    </row>
    <row xmlns:x14ac="http://schemas.microsoft.com/office/spreadsheetml/2009/9/ac" r="20" x14ac:dyDescent="0.2">
      <c r="A20" s="329" t="str">
        <f>IF(ISBLANK(Regressions!A30), " ", Regressions!A30)</f>
        <v>Thailand</v>
      </c>
      <c r="B20" s="330">
        <f>IF(ISBLANK(Regressions!B30), " ", Regressions!B30)</f>
        <v>2016</v>
      </c>
      <c r="C20" s="335" t="str">
        <f>IF(ISBLANK(Regressions!C30), " ", Regressions!C30)</f>
        <v>National</v>
      </c>
      <c r="D20" s="331">
        <f>IF(ISBLANK(Regressions!D30), " ", Regressions!D30)</f>
        <v>12137485</v>
      </c>
      <c r="E20" s="207">
        <f>IF(ISNUMBER(Regressions!E30),ROUND(Regressions!E30, 1), NA())</f>
        <v>100</v>
      </c>
      <c r="F20" s="332">
        <f>IF(ISNUMBER(Regressions!F30),ROUND(Regressions!F30, 1), NA())</f>
        <v>100</v>
      </c>
      <c r="G20" s="229">
        <f>IF(ISNUMBER(Regressions!G30),ROUND(Regressions!G30, 1), NA())</f>
        <v>99.9</v>
      </c>
      <c r="H20" s="333">
        <f>IF(ISNUMBER(Regressions!H30),ROUND(Regressions!H30, 1), NA())</f>
        <v>0.1</v>
      </c>
      <c r="I20" s="230">
        <f>IF(ISNUMBER(Regressions!I30),ROUND(Regressions!I30, 1), NA())</f>
        <v>0</v>
      </c>
      <c r="J20" s="334">
        <f>IF(ISNUMBER(Regressions!K30),ROUND(Regressions!K30, 1), NA())</f>
        <v>100</v>
      </c>
      <c r="K20" s="332">
        <f>IF(ISNUMBER(Regressions!L30),ROUND(Regressions!L30, 1), NA())</f>
        <v>100</v>
      </c>
      <c r="L20" s="231">
        <f>IF(ISNUMBER(Regressions!M30),ROUND(Regressions!M30, 1), NA())</f>
        <v>100</v>
      </c>
      <c r="M20" s="333">
        <f>IF(ISNUMBER(Regressions!N30),ROUND(Regressions!N30, 1), NA())</f>
        <v>0</v>
      </c>
      <c r="N20" s="230">
        <f>IF(ISNUMBER(Regressions!O30),ROUND(Regressions!O30, 1), NA())</f>
        <v>0</v>
      </c>
      <c r="O20" s="334">
        <f>IF(ISNUMBER(Regressions!Q30),ROUND(Regressions!Q30, 1), NA())</f>
        <v>100</v>
      </c>
      <c r="P20" s="332">
        <f>IF(ISNUMBER(Regressions!R30),ROUND(Regressions!R30, 1), NA())</f>
        <v>100</v>
      </c>
      <c r="Q20" s="208">
        <f>IF(ISNUMBER(Regressions!S30),ROUND(Regressions!S30, 1), NA())</f>
        <v>99.9</v>
      </c>
      <c r="R20" s="333">
        <f>IF(ISNUMBER(Regressions!T30),ROUND(Regressions!T30, 1), NA())</f>
        <v>0.1</v>
      </c>
      <c r="S20" s="230">
        <f>IF(ISNUMBER(Regressions!U30),ROUND(Regressions!U30, 1), NA())</f>
        <v>0</v>
      </c>
    </row>
    <row xmlns:x14ac="http://schemas.microsoft.com/office/spreadsheetml/2009/9/ac" r="21" x14ac:dyDescent="0.2">
      <c r="A21" s="329" t="str">
        <f>IF(ISBLANK(Regressions!A31), " ", Regressions!A31)</f>
        <v>Thailand</v>
      </c>
      <c r="B21" s="330">
        <f>IF(ISBLANK(Regressions!B31), " ", Regressions!B31)</f>
        <v>2017</v>
      </c>
      <c r="C21" s="335" t="str">
        <f>IF(ISBLANK(Regressions!C31), " ", Regressions!C31)</f>
        <v>National</v>
      </c>
      <c r="D21" s="331">
        <f>IF(ISBLANK(Regressions!D31), " ", Regressions!D31)</f>
        <v>12068883</v>
      </c>
      <c r="E21" s="207">
        <f>IF(ISNUMBER(Regressions!E31),ROUND(Regressions!E31, 1), NA())</f>
        <v>100</v>
      </c>
      <c r="F21" s="332">
        <f>IF(ISNUMBER(Regressions!F31),ROUND(Regressions!F31, 1), NA())</f>
        <v>100</v>
      </c>
      <c r="G21" s="229">
        <f>IF(ISNUMBER(Regressions!G31),ROUND(Regressions!G31, 1), NA())</f>
        <v>99.9</v>
      </c>
      <c r="H21" s="333">
        <f>IF(ISNUMBER(Regressions!H31),ROUND(Regressions!H31, 1), NA())</f>
        <v>0.1</v>
      </c>
      <c r="I21" s="230">
        <f>IF(ISNUMBER(Regressions!I31),ROUND(Regressions!I31, 1), NA())</f>
        <v>0</v>
      </c>
      <c r="J21" s="334">
        <f>IF(ISNUMBER(Regressions!K31),ROUND(Regressions!K31, 1), NA())</f>
        <v>100</v>
      </c>
      <c r="K21" s="332">
        <f>IF(ISNUMBER(Regressions!L31),ROUND(Regressions!L31, 1), NA())</f>
        <v>100</v>
      </c>
      <c r="L21" s="231">
        <f>IF(ISNUMBER(Regressions!M31),ROUND(Regressions!M31, 1), NA())</f>
        <v>100</v>
      </c>
      <c r="M21" s="333">
        <f>IF(ISNUMBER(Regressions!N31),ROUND(Regressions!N31, 1), NA())</f>
        <v>0</v>
      </c>
      <c r="N21" s="230">
        <f>IF(ISNUMBER(Regressions!O31),ROUND(Regressions!O31, 1), NA())</f>
        <v>0</v>
      </c>
      <c r="O21" s="334">
        <f>IF(ISNUMBER(Regressions!Q31),ROUND(Regressions!Q31, 1), NA())</f>
        <v>100</v>
      </c>
      <c r="P21" s="332">
        <f>IF(ISNUMBER(Regressions!R31),ROUND(Regressions!R31, 1), NA())</f>
        <v>100</v>
      </c>
      <c r="Q21" s="208">
        <f>IF(ISNUMBER(Regressions!S31),ROUND(Regressions!S31, 1), NA())</f>
        <v>99.9</v>
      </c>
      <c r="R21" s="333">
        <f>IF(ISNUMBER(Regressions!T31),ROUND(Regressions!T31, 1), NA())</f>
        <v>0.1</v>
      </c>
      <c r="S21" s="230">
        <f>IF(ISNUMBER(Regressions!U31),ROUND(Regressions!U31, 1), NA())</f>
        <v>0</v>
      </c>
    </row>
    <row xmlns:x14ac="http://schemas.microsoft.com/office/spreadsheetml/2009/9/ac" r="22" x14ac:dyDescent="0.2">
      <c r="A22" s="329" t="str">
        <f>IF(ISBLANK(Regressions!A32), " ", Regressions!A32)</f>
        <v>Thailand</v>
      </c>
      <c r="B22" s="330">
        <f>IF(ISBLANK(Regressions!B32), " ", Regressions!B32)</f>
        <v>2018</v>
      </c>
      <c r="C22" s="335" t="str">
        <f>IF(ISBLANK(Regressions!C32), " ", Regressions!C32)</f>
        <v>National</v>
      </c>
      <c r="D22" s="331">
        <f>IF(ISBLANK(Regressions!D32), " ", Regressions!D32)</f>
        <v>11960602</v>
      </c>
      <c r="E22" s="207">
        <f>IF(ISNUMBER(Regressions!E32),ROUND(Regressions!E32, 1), NA())</f>
        <v>100</v>
      </c>
      <c r="F22" s="332">
        <f>IF(ISNUMBER(Regressions!F32),ROUND(Regressions!F32, 1), NA())</f>
        <v>100</v>
      </c>
      <c r="G22" s="229">
        <f>IF(ISNUMBER(Regressions!G32),ROUND(Regressions!G32, 1), NA())</f>
        <v>99.9</v>
      </c>
      <c r="H22" s="333">
        <f>IF(ISNUMBER(Regressions!H32),ROUND(Regressions!H32, 1), NA())</f>
        <v>0.1</v>
      </c>
      <c r="I22" s="230">
        <f>IF(ISNUMBER(Regressions!I32),ROUND(Regressions!I32, 1), NA())</f>
        <v>0</v>
      </c>
      <c r="J22" s="334">
        <f>IF(ISNUMBER(Regressions!K32),ROUND(Regressions!K32, 1), NA())</f>
        <v>100</v>
      </c>
      <c r="K22" s="332">
        <f>IF(ISNUMBER(Regressions!L32),ROUND(Regressions!L32, 1), NA())</f>
        <v>100</v>
      </c>
      <c r="L22" s="231">
        <f>IF(ISNUMBER(Regressions!M32),ROUND(Regressions!M32, 1), NA())</f>
        <v>100</v>
      </c>
      <c r="M22" s="333">
        <f>IF(ISNUMBER(Regressions!N32),ROUND(Regressions!N32, 1), NA())</f>
        <v>0</v>
      </c>
      <c r="N22" s="230">
        <f>IF(ISNUMBER(Regressions!O32),ROUND(Regressions!O32, 1), NA())</f>
        <v>0</v>
      </c>
      <c r="O22" s="334">
        <f>IF(ISNUMBER(Regressions!Q32),ROUND(Regressions!Q32, 1), NA())</f>
        <v>100</v>
      </c>
      <c r="P22" s="332">
        <f>IF(ISNUMBER(Regressions!R32),ROUND(Regressions!R32, 1), NA())</f>
        <v>100</v>
      </c>
      <c r="Q22" s="208">
        <f>IF(ISNUMBER(Regressions!S32),ROUND(Regressions!S32, 1), NA())</f>
        <v>99.9</v>
      </c>
      <c r="R22" s="333">
        <f>IF(ISNUMBER(Regressions!T32),ROUND(Regressions!T32, 1), NA())</f>
        <v>0.1</v>
      </c>
      <c r="S22" s="230">
        <f>IF(ISNUMBER(Regressions!U32),ROUND(Regressions!U32, 1), NA())</f>
        <v>0</v>
      </c>
    </row>
    <row xmlns:x14ac="http://schemas.microsoft.com/office/spreadsheetml/2009/9/ac" r="23" x14ac:dyDescent="0.2">
      <c r="A23" s="329" t="str">
        <f>IF(ISBLANK(Regressions!A33), " ", Regressions!A33)</f>
        <v>Thailand</v>
      </c>
      <c r="B23" s="330">
        <f>IF(ISBLANK(Regressions!B33), " ", Regressions!B33)</f>
        <v>2019</v>
      </c>
      <c r="C23" s="335" t="str">
        <f>IF(ISBLANK(Regressions!C33), " ", Regressions!C33)</f>
        <v>National</v>
      </c>
      <c r="D23" s="331">
        <f>IF(ISBLANK(Regressions!D33), " ", Regressions!D33)</f>
        <v>11867395</v>
      </c>
      <c r="E23" s="207">
        <f>IF(ISNUMBER(Regressions!E33),ROUND(Regressions!E33, 1), NA())</f>
        <v>100</v>
      </c>
      <c r="F23" s="332">
        <f>IF(ISNUMBER(Regressions!F33),ROUND(Regressions!F33, 1), NA())</f>
        <v>100</v>
      </c>
      <c r="G23" s="229">
        <f>IF(ISNUMBER(Regressions!G33),ROUND(Regressions!G33, 1), NA())</f>
        <v>99.9</v>
      </c>
      <c r="H23" s="333">
        <f>IF(ISNUMBER(Regressions!H33),ROUND(Regressions!H33, 1), NA())</f>
        <v>0.1</v>
      </c>
      <c r="I23" s="230">
        <f>IF(ISNUMBER(Regressions!I33),ROUND(Regressions!I33, 1), NA())</f>
        <v>0</v>
      </c>
      <c r="J23" s="334">
        <f>IF(ISNUMBER(Regressions!K33),ROUND(Regressions!K33, 1), NA())</f>
        <v>100</v>
      </c>
      <c r="K23" s="332">
        <f>IF(ISNUMBER(Regressions!L33),ROUND(Regressions!L33, 1), NA())</f>
        <v>100</v>
      </c>
      <c r="L23" s="231">
        <f>IF(ISNUMBER(Regressions!M33),ROUND(Regressions!M33, 1), NA())</f>
        <v>100</v>
      </c>
      <c r="M23" s="333">
        <f>IF(ISNUMBER(Regressions!N33),ROUND(Regressions!N33, 1), NA())</f>
        <v>0</v>
      </c>
      <c r="N23" s="230">
        <f>IF(ISNUMBER(Regressions!O33),ROUND(Regressions!O33, 1), NA())</f>
        <v>0</v>
      </c>
      <c r="O23" s="334">
        <f>IF(ISNUMBER(Regressions!Q33),ROUND(Regressions!Q33, 1), NA())</f>
        <v>100</v>
      </c>
      <c r="P23" s="332">
        <f>IF(ISNUMBER(Regressions!R33),ROUND(Regressions!R33, 1), NA())</f>
        <v>100</v>
      </c>
      <c r="Q23" s="208">
        <f>IF(ISNUMBER(Regressions!S33),ROUND(Regressions!S33, 1), NA())</f>
        <v>99.9</v>
      </c>
      <c r="R23" s="333">
        <f>IF(ISNUMBER(Regressions!T33),ROUND(Regressions!T33, 1), NA())</f>
        <v>0.1</v>
      </c>
      <c r="S23" s="230">
        <f>IF(ISNUMBER(Regressions!U33),ROUND(Regressions!U33, 1), NA())</f>
        <v>0</v>
      </c>
    </row>
    <row xmlns:x14ac="http://schemas.microsoft.com/office/spreadsheetml/2009/9/ac" r="24" x14ac:dyDescent="0.2">
      <c r="A24" s="329" t="str">
        <f>IF(ISBLANK(Regressions!A34), " ", Regressions!A34)</f>
        <v>Thailand</v>
      </c>
      <c r="B24" s="330">
        <f>IF(ISBLANK(Regressions!B34), " ", Regressions!B34)</f>
        <v>2020</v>
      </c>
      <c r="C24" s="335" t="str">
        <f>IF(ISBLANK(Regressions!C34), " ", Regressions!C34)</f>
        <v>National</v>
      </c>
      <c r="D24" s="331">
        <f>IF(ISBLANK(Regressions!D34), " ", Regressions!D34)</f>
        <v>11753234</v>
      </c>
      <c r="E24" s="207">
        <f>IF(ISNUMBER(Regressions!E34),ROUND(Regressions!E34, 1), NA())</f>
        <v>100</v>
      </c>
      <c r="F24" s="332">
        <f>IF(ISNUMBER(Regressions!F34),ROUND(Regressions!F34, 1), NA())</f>
        <v>100</v>
      </c>
      <c r="G24" s="229">
        <f>IF(ISNUMBER(Regressions!G34),ROUND(Regressions!G34, 1), NA())</f>
        <v>99.9</v>
      </c>
      <c r="H24" s="333">
        <f>IF(ISNUMBER(Regressions!H34),ROUND(Regressions!H34, 1), NA())</f>
        <v>0.1</v>
      </c>
      <c r="I24" s="230">
        <f>IF(ISNUMBER(Regressions!I34),ROUND(Regressions!I34, 1), NA())</f>
        <v>0</v>
      </c>
      <c r="J24" s="334">
        <f>IF(ISNUMBER(Regressions!K34),ROUND(Regressions!K34, 1), NA())</f>
        <v>100</v>
      </c>
      <c r="K24" s="332">
        <f>IF(ISNUMBER(Regressions!L34),ROUND(Regressions!L34, 1), NA())</f>
        <v>100</v>
      </c>
      <c r="L24" s="231">
        <f>IF(ISNUMBER(Regressions!M34),ROUND(Regressions!M34, 1), NA())</f>
        <v>100</v>
      </c>
      <c r="M24" s="333">
        <f>IF(ISNUMBER(Regressions!N34),ROUND(Regressions!N34, 1), NA())</f>
        <v>0</v>
      </c>
      <c r="N24" s="230">
        <f>IF(ISNUMBER(Regressions!O34),ROUND(Regressions!O34, 1), NA())</f>
        <v>0</v>
      </c>
      <c r="O24" s="334">
        <f>IF(ISNUMBER(Regressions!Q34),ROUND(Regressions!Q34, 1), NA())</f>
        <v>100</v>
      </c>
      <c r="P24" s="332">
        <f>IF(ISNUMBER(Regressions!R34),ROUND(Regressions!R34, 1), NA())</f>
        <v>100</v>
      </c>
      <c r="Q24" s="208">
        <f>IF(ISNUMBER(Regressions!S34),ROUND(Regressions!S34, 1), NA())</f>
        <v>99.9</v>
      </c>
      <c r="R24" s="333">
        <f>IF(ISNUMBER(Regressions!T34),ROUND(Regressions!T34, 1), NA())</f>
        <v>0.1</v>
      </c>
      <c r="S24" s="230">
        <f>IF(ISNUMBER(Regressions!U34),ROUND(Regressions!U34, 1), NA())</f>
        <v>0</v>
      </c>
    </row>
    <row xmlns:x14ac="http://schemas.microsoft.com/office/spreadsheetml/2009/9/ac" r="25" x14ac:dyDescent="0.2">
      <c r="A25" s="380" t="str">
        <f>IF(ISBLANK(Regressions!A35), " ", Regressions!A35)</f>
        <v>Thailand</v>
      </c>
      <c r="B25" s="381">
        <f>IF(ISBLANK(Regressions!B35), " ", Regressions!B35)</f>
        <v>2021</v>
      </c>
      <c r="C25" s="382" t="str">
        <f>IF(ISBLANK(Regressions!C35), " ", Regressions!C35)</f>
        <v>National</v>
      </c>
      <c r="D25" s="383">
        <f>IF(ISBLANK(Regressions!D35), " ", Regressions!D35)</f>
        <v>11612410</v>
      </c>
      <c r="E25" s="386">
        <f>IF(ISNUMBER(Regressions!E35),ROUND(Regressions!E35, 1), NA())</f>
        <v>100</v>
      </c>
      <c r="F25" s="384">
        <f>IF(ISNUMBER(Regressions!F35),ROUND(Regressions!F35, 1), NA())</f>
        <v>100</v>
      </c>
      <c r="G25" s="387">
        <f>IF(ISNUMBER(Regressions!G35),ROUND(Regressions!G35, 1), NA())</f>
        <v>100</v>
      </c>
      <c r="H25" s="385">
        <f>IF(ISNUMBER(Regressions!H35),ROUND(Regressions!H35, 1), NA())</f>
        <v>0</v>
      </c>
      <c r="I25" s="388">
        <f>IF(ISNUMBER(Regressions!I35),ROUND(Regressions!I35, 1), NA())</f>
        <v>0</v>
      </c>
      <c r="J25" s="386">
        <f>IF(ISNUMBER(Regressions!K35),ROUND(Regressions!K35, 1), NA())</f>
        <v>100</v>
      </c>
      <c r="K25" s="384">
        <f>IF(ISNUMBER(Regressions!L35),ROUND(Regressions!L35, 1), NA())</f>
        <v>100</v>
      </c>
      <c r="L25" s="389">
        <f>IF(ISNUMBER(Regressions!M35),ROUND(Regressions!M35, 1), NA())</f>
        <v>100</v>
      </c>
      <c r="M25" s="385">
        <f>IF(ISNUMBER(Regressions!N35),ROUND(Regressions!N35, 1), NA())</f>
        <v>0</v>
      </c>
      <c r="N25" s="388">
        <f>IF(ISNUMBER(Regressions!O35),ROUND(Regressions!O35, 1), NA())</f>
        <v>0</v>
      </c>
      <c r="O25" s="386">
        <f>IF(ISNUMBER(Regressions!Q35),ROUND(Regressions!Q35, 1), NA())</f>
        <v>100</v>
      </c>
      <c r="P25" s="384">
        <f>IF(ISNUMBER(Regressions!R35),ROUND(Regressions!R35, 1), NA())</f>
        <v>100</v>
      </c>
      <c r="Q25" s="390">
        <f>IF(ISNUMBER(Regressions!S35),ROUND(Regressions!S35, 1), NA())</f>
        <v>100</v>
      </c>
      <c r="R25" s="385">
        <f>IF(ISNUMBER(Regressions!T35),ROUND(Regressions!T35, 1), NA())</f>
        <v>0</v>
      </c>
      <c r="S25" s="388">
        <f>IF(ISNUMBER(Regressions!U35),ROUND(Regressions!U35, 1), NA())</f>
        <v>0</v>
      </c>
      <c r="T25" s="379"/>
      <c r="U25" s="379"/>
      <c r="V25" s="379"/>
      <c r="W25" s="379"/>
      <c r="X25" s="379"/>
      <c r="Y25" s="379"/>
      <c r="Z25" s="379"/>
      <c r="AA25" s="379"/>
      <c r="AB25" s="379"/>
      <c r="AC25" s="379"/>
    </row>
    <row xmlns:x14ac="http://schemas.microsoft.com/office/spreadsheetml/2009/9/ac" r="26" x14ac:dyDescent="0.2">
      <c r="A26" s="329" t="str">
        <f>IF(ISBLANK(Regressions!A36), " ", Regressions!A36)</f>
        <v>Thailand</v>
      </c>
      <c r="B26" s="330">
        <f>IF(ISBLANK(Regressions!B36), " ", Regressions!B36)</f>
        <v>2022</v>
      </c>
      <c r="C26" s="335" t="str">
        <f>IF(ISBLANK(Regressions!C36), " ", Regressions!C36)</f>
        <v>National</v>
      </c>
      <c r="D26" s="331">
        <f>IF(ISBLANK(Regressions!D36), " ", Regressions!D36)</f>
        <v>11400284</v>
      </c>
      <c r="E26" s="207">
        <f>IF(ISNUMBER(Regressions!E36),ROUND(Regressions!E36, 1), NA())</f>
        <v>100</v>
      </c>
      <c r="F26" s="332">
        <f>IF(ISNUMBER(Regressions!F36),ROUND(Regressions!F36, 1), NA())</f>
        <v>100</v>
      </c>
      <c r="G26" s="229">
        <f>IF(ISNUMBER(Regressions!G36),ROUND(Regressions!G36, 1), NA())</f>
        <v>100</v>
      </c>
      <c r="H26" s="333">
        <f>IF(ISNUMBER(Regressions!H36),ROUND(Regressions!H36, 1), NA())</f>
        <v>0</v>
      </c>
      <c r="I26" s="230">
        <f>IF(ISNUMBER(Regressions!I36),ROUND(Regressions!I36, 1), NA())</f>
        <v>0</v>
      </c>
      <c r="J26" s="334">
        <f>IF(ISNUMBER(Regressions!K36),ROUND(Regressions!K36, 1), NA())</f>
        <v>100</v>
      </c>
      <c r="K26" s="332">
        <f>IF(ISNUMBER(Regressions!L36),ROUND(Regressions!L36, 1), NA())</f>
        <v>100</v>
      </c>
      <c r="L26" s="231">
        <f>IF(ISNUMBER(Regressions!M36),ROUND(Regressions!M36, 1), NA())</f>
        <v>100</v>
      </c>
      <c r="M26" s="333">
        <f>IF(ISNUMBER(Regressions!N36),ROUND(Regressions!N36, 1), NA())</f>
        <v>0</v>
      </c>
      <c r="N26" s="230">
        <f>IF(ISNUMBER(Regressions!O36),ROUND(Regressions!O36, 1), NA())</f>
        <v>0</v>
      </c>
      <c r="O26" s="334">
        <f>IF(ISNUMBER(Regressions!Q36),ROUND(Regressions!Q36, 1), NA())</f>
        <v>100</v>
      </c>
      <c r="P26" s="332">
        <f>IF(ISNUMBER(Regressions!R36),ROUND(Regressions!R36, 1), NA())</f>
        <v>100</v>
      </c>
      <c r="Q26" s="208">
        <f>IF(ISNUMBER(Regressions!S36),ROUND(Regressions!S36, 1), NA())</f>
        <v>100</v>
      </c>
      <c r="R26" s="333">
        <f>IF(ISNUMBER(Regressions!T36),ROUND(Regressions!T36, 1), NA())</f>
        <v>0</v>
      </c>
      <c r="S26" s="230">
        <f>IF(ISNUMBER(Regressions!U36),ROUND(Regressions!U36, 1), NA())</f>
        <v>0</v>
      </c>
    </row>
    <row xmlns:x14ac="http://schemas.microsoft.com/office/spreadsheetml/2009/9/ac" r="27" x14ac:dyDescent="0.2">
      <c r="A27" s="336" t="str">
        <f>IF(ISBLANK(Regressions!A37), " ", Regressions!A37)</f>
        <v>Thailand</v>
      </c>
      <c r="B27" s="337">
        <f>IF(ISBLANK(Regressions!B37), " ", Regressions!B37)</f>
        <v>2023</v>
      </c>
      <c r="C27" s="338" t="str">
        <f>IF(ISBLANK(Regressions!C37), " ", Regressions!C37)</f>
        <v>National</v>
      </c>
      <c r="D27" s="339">
        <f>IF(ISBLANK(Regressions!D37), " ", Regressions!D37)</f>
        <v>11560116</v>
      </c>
      <c r="E27" s="340">
        <f>IF(ISNUMBER(Regressions!E37),ROUND(Regressions!E37, 1), NA())</f>
        <v>100</v>
      </c>
      <c r="F27" s="341">
        <f>IF(ISNUMBER(Regressions!F37),ROUND(Regressions!F37, 1), NA())</f>
        <v>100</v>
      </c>
      <c r="G27" s="342">
        <f>IF(ISNUMBER(Regressions!G37),ROUND(Regressions!G37, 1), NA())</f>
        <v>100</v>
      </c>
      <c r="H27" s="343">
        <f>IF(ISNUMBER(Regressions!H37),ROUND(Regressions!H37, 1), NA())</f>
        <v>0</v>
      </c>
      <c r="I27" s="344">
        <f>IF(ISNUMBER(Regressions!I37),ROUND(Regressions!I37, 1), NA())</f>
        <v>0</v>
      </c>
      <c r="J27" s="345">
        <f>IF(ISNUMBER(Regressions!K37),ROUND(Regressions!K37, 1), NA())</f>
        <v>100</v>
      </c>
      <c r="K27" s="341">
        <f>IF(ISNUMBER(Regressions!L37),ROUND(Regressions!L37, 1), NA())</f>
        <v>100</v>
      </c>
      <c r="L27" s="346">
        <f>IF(ISNUMBER(Regressions!M37),ROUND(Regressions!M37, 1), NA())</f>
        <v>100</v>
      </c>
      <c r="M27" s="343">
        <f>IF(ISNUMBER(Regressions!N37),ROUND(Regressions!N37, 1), NA())</f>
        <v>0</v>
      </c>
      <c r="N27" s="344">
        <f>IF(ISNUMBER(Regressions!O37),ROUND(Regressions!O37, 1), NA())</f>
        <v>0</v>
      </c>
      <c r="O27" s="345">
        <f>IF(ISNUMBER(Regressions!Q37),ROUND(Regressions!Q37, 1), NA())</f>
        <v>100</v>
      </c>
      <c r="P27" s="341">
        <f>IF(ISNUMBER(Regressions!R37),ROUND(Regressions!R37, 1), NA())</f>
        <v>100</v>
      </c>
      <c r="Q27" s="347">
        <f>IF(ISNUMBER(Regressions!S37),ROUND(Regressions!S37, 1), NA())</f>
        <v>100</v>
      </c>
      <c r="R27" s="343">
        <f>IF(ISNUMBER(Regressions!T37),ROUND(Regressions!T37, 1), NA())</f>
        <v>0</v>
      </c>
      <c r="S27" s="344">
        <f>IF(ISNUMBER(Regressions!U37),ROUND(Regressions!U37, 1), NA())</f>
        <v>0</v>
      </c>
    </row>
    <row xmlns:x14ac="http://schemas.microsoft.com/office/spreadsheetml/2009/9/ac" r="28" hidden="true" x14ac:dyDescent="0.2">
      <c r="A28" s="329" t="str">
        <f>IF(ISBLANK(Regressions!A38), " ", Regressions!A38)</f>
        <v>Thailand</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Thailand</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Thailand</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Thailand</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Thailand</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Thailand</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Thailand</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Thailand</v>
      </c>
      <c r="B35" s="330">
        <f>IF(ISBLANK(Regressions!B45), " ", Regressions!B45)</f>
        <v>2000</v>
      </c>
      <c r="C35" s="335" t="str">
        <f>IF(ISBLANK(Regressions!C45), " ", Regressions!C45)</f>
        <v>Urban</v>
      </c>
      <c r="D35" s="331">
        <f>IF(ISBLANK(Regressions!D45), " ", Regressions!D45)</f>
        <v>4464887.2583558466</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Thailand</v>
      </c>
      <c r="B36" s="330">
        <f>IF(ISBLANK(Regressions!B46), " ", Regressions!B46)</f>
        <v>2001</v>
      </c>
      <c r="C36" s="335" t="str">
        <f>IF(ISBLANK(Regressions!C46), " ", Regressions!C46)</f>
        <v>Urban</v>
      </c>
      <c r="D36" s="331">
        <f>IF(ISBLANK(Regressions!D46), " ", Regressions!D46)</f>
        <v>4604769.3579726405</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Thailand</v>
      </c>
      <c r="B37" s="330">
        <f>IF(ISBLANK(Regressions!B47), " ", Regressions!B47)</f>
        <v>2002</v>
      </c>
      <c r="C37" s="335" t="str">
        <f>IF(ISBLANK(Regressions!C47), " ", Regressions!C47)</f>
        <v>Urban</v>
      </c>
      <c r="D37" s="331">
        <f>IF(ISBLANK(Regressions!D47), " ", Regressions!D47)</f>
        <v>4735048.7842959594</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Thailand</v>
      </c>
      <c r="B38" s="330">
        <f>IF(ISBLANK(Regressions!B48), " ", Regressions!B48)</f>
        <v>2003</v>
      </c>
      <c r="C38" s="335" t="str">
        <f>IF(ISBLANK(Regressions!C48), " ", Regressions!C48)</f>
        <v>Urban</v>
      </c>
      <c r="D38" s="331">
        <f>IF(ISBLANK(Regressions!D48), " ", Regressions!D48)</f>
        <v>4852111.9275966631</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Thailand</v>
      </c>
      <c r="B39" s="330">
        <f>IF(ISBLANK(Regressions!B49), " ", Regressions!B49)</f>
        <v>2004</v>
      </c>
      <c r="C39" s="335" t="str">
        <f>IF(ISBLANK(Regressions!C49), " ", Regressions!C49)</f>
        <v>Urban</v>
      </c>
      <c r="D39" s="331">
        <f>IF(ISBLANK(Regressions!D49), " ", Regressions!D49)</f>
        <v>4982246.6596517181</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Thailand</v>
      </c>
      <c r="B40" s="330">
        <f>IF(ISBLANK(Regressions!B50), " ", Regressions!B50)</f>
        <v>2005</v>
      </c>
      <c r="C40" s="335" t="str">
        <f>IF(ISBLANK(Regressions!C50), " ", Regressions!C50)</f>
        <v>Urban</v>
      </c>
      <c r="D40" s="331">
        <f>IF(ISBLANK(Regressions!D50), " ", Regressions!D50)</f>
        <v>5119082.0876659025</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Thailand</v>
      </c>
      <c r="B41" s="330">
        <f>IF(ISBLANK(Regressions!B51), " ", Regressions!B51)</f>
        <v>2006</v>
      </c>
      <c r="C41" s="335" t="str">
        <f>IF(ISBLANK(Regressions!C51), " ", Regressions!C51)</f>
        <v>Urban</v>
      </c>
      <c r="D41" s="331">
        <f>IF(ISBLANK(Regressions!D51), " ", Regressions!D51)</f>
        <v>5254516.7982707974</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Thailand</v>
      </c>
      <c r="B42" s="330">
        <f>IF(ISBLANK(Regressions!B52), " ", Regressions!B52)</f>
        <v>2007</v>
      </c>
      <c r="C42" s="335" t="str">
        <f>IF(ISBLANK(Regressions!C52), " ", Regressions!C52)</f>
        <v>Urban</v>
      </c>
      <c r="D42" s="331">
        <f>IF(ISBLANK(Regressions!D52), " ", Regressions!D52)</f>
        <v>5390544.6889451602</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Thailand</v>
      </c>
      <c r="B43" s="330">
        <f>IF(ISBLANK(Regressions!B53), " ", Regressions!B53)</f>
        <v>2008</v>
      </c>
      <c r="C43" s="335" t="str">
        <f>IF(ISBLANK(Regressions!C53), " ", Regressions!C53)</f>
        <v>Urban</v>
      </c>
      <c r="D43" s="331">
        <f>IF(ISBLANK(Regressions!D53), " ", Regressions!D53)</f>
        <v>5499906.5843848791</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Thailand</v>
      </c>
      <c r="B44" s="330">
        <f>IF(ISBLANK(Regressions!B54), " ", Regressions!B54)</f>
        <v>2009</v>
      </c>
      <c r="C44" s="335" t="str">
        <f>IF(ISBLANK(Regressions!C54), " ", Regressions!C54)</f>
        <v>Urban</v>
      </c>
      <c r="D44" s="331">
        <f>IF(ISBLANK(Regressions!D54), " ", Regressions!D54)</f>
        <v>5598206.0461010747</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Thailand</v>
      </c>
      <c r="B45" s="330">
        <f>IF(ISBLANK(Regressions!B55), " ", Regressions!B55)</f>
        <v>2010</v>
      </c>
      <c r="C45" s="335" t="str">
        <f>IF(ISBLANK(Regressions!C55), " ", Regressions!C55)</f>
        <v>Urban</v>
      </c>
      <c r="D45" s="331">
        <f>IF(ISBLANK(Regressions!D55), " ", Regressions!D55)</f>
        <v>5695932.0685623931</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Thailand</v>
      </c>
      <c r="B46" s="330">
        <f>IF(ISBLANK(Regressions!B56), " ", Regressions!B56)</f>
        <v>2011</v>
      </c>
      <c r="C46" s="335" t="str">
        <f>IF(ISBLANK(Regressions!C56), " ", Regressions!C56)</f>
        <v>Urban</v>
      </c>
      <c r="D46" s="331">
        <f>IF(ISBLANK(Regressions!D56), " ", Regressions!D56)</f>
        <v>5726806.7810887536</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Thailand</v>
      </c>
      <c r="B47" s="330">
        <f>IF(ISBLANK(Regressions!B57), " ", Regressions!B57)</f>
        <v>2012</v>
      </c>
      <c r="C47" s="335" t="str">
        <f>IF(ISBLANK(Regressions!C57), " ", Regressions!C57)</f>
        <v>Urban</v>
      </c>
      <c r="D47" s="331">
        <f>IF(ISBLANK(Regressions!D57), " ", Regressions!D57)</f>
        <v>5743252.2614824679</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Thailand</v>
      </c>
      <c r="B48" s="330">
        <f>IF(ISBLANK(Regressions!B58), " ", Regressions!B58)</f>
        <v>2013</v>
      </c>
      <c r="C48" s="335" t="str">
        <f>IF(ISBLANK(Regressions!C58), " ", Regressions!C58)</f>
        <v>Urban</v>
      </c>
      <c r="D48" s="331">
        <f>IF(ISBLANK(Regressions!D58), " ", Regressions!D58)</f>
        <v>5781204.1765537262</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Thailand</v>
      </c>
      <c r="B49" s="330">
        <f>IF(ISBLANK(Regressions!B59), " ", Regressions!B59)</f>
        <v>2014</v>
      </c>
      <c r="C49" s="335" t="str">
        <f>IF(ISBLANK(Regressions!C59), " ", Regressions!C59)</f>
        <v>Urban</v>
      </c>
      <c r="D49" s="331">
        <f>IF(ISBLANK(Regressions!D59), " ", Regressions!D59)</f>
        <v>5779840.0732141109</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Thailand</v>
      </c>
      <c r="B50" s="330">
        <f>IF(ISBLANK(Regressions!B60), " ", Regressions!B60)</f>
        <v>2015</v>
      </c>
      <c r="C50" s="335" t="str">
        <f>IF(ISBLANK(Regressions!C60), " ", Regressions!C60)</f>
        <v>Urban</v>
      </c>
      <c r="D50" s="331">
        <f>IF(ISBLANK(Regressions!D60), " ", Regressions!D60)</f>
        <v>5844482.4074172983</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Thailand</v>
      </c>
      <c r="B51" s="330">
        <f>IF(ISBLANK(Regressions!B61), " ", Regressions!B61)</f>
        <v>2016</v>
      </c>
      <c r="C51" s="335" t="str">
        <f>IF(ISBLANK(Regressions!C61), " ", Regressions!C61)</f>
        <v>Urban</v>
      </c>
      <c r="D51" s="331">
        <f>IF(ISBLANK(Regressions!D61), " ", Regressions!D61)</f>
        <v>5880368.9587480547</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Thailand</v>
      </c>
      <c r="B52" s="330">
        <f>IF(ISBLANK(Regressions!B62), " ", Regressions!B62)</f>
        <v>2017</v>
      </c>
      <c r="C52" s="335" t="str">
        <f>IF(ISBLANK(Regressions!C62), " ", Regressions!C62)</f>
        <v>Urban</v>
      </c>
      <c r="D52" s="331">
        <f>IF(ISBLANK(Regressions!D62), " ", Regressions!D62)</f>
        <v>5937890.5280782701</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Thailand</v>
      </c>
      <c r="B53" s="330">
        <f>IF(ISBLANK(Regressions!B63), " ", Regressions!B63)</f>
        <v>2018</v>
      </c>
      <c r="C53" s="335" t="str">
        <f>IF(ISBLANK(Regressions!C63), " ", Regressions!C63)</f>
        <v>Urban</v>
      </c>
      <c r="D53" s="331">
        <f>IF(ISBLANK(Regressions!D63), " ", Regressions!D63)</f>
        <v>5974201.2499337001</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Thailand</v>
      </c>
      <c r="B54" s="330">
        <f>IF(ISBLANK(Regressions!B64), " ", Regressions!B64)</f>
        <v>2019</v>
      </c>
      <c r="C54" s="335" t="str">
        <f>IF(ISBLANK(Regressions!C64), " ", Regressions!C64)</f>
        <v>Urban</v>
      </c>
      <c r="D54" s="331">
        <f>IF(ISBLANK(Regressions!D64), " ", Regressions!D64)</f>
        <v>6015820.032752228</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Thailand</v>
      </c>
      <c r="B55" s="330">
        <f>IF(ISBLANK(Regressions!B65), " ", Regressions!B65)</f>
        <v>2020</v>
      </c>
      <c r="C55" s="335" t="str">
        <f>IF(ISBLANK(Regressions!C65), " ", Regressions!C65)</f>
        <v>Urban</v>
      </c>
      <c r="D55" s="331">
        <f>IF(ISBLANK(Regressions!D65), " ", Regressions!D65)</f>
        <v>6044688.2820680235</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80" t="str">
        <f>IF(ISBLANK(Regressions!A66), " ", Regressions!A66)</f>
        <v>Thailand</v>
      </c>
      <c r="B56" s="381">
        <f>IF(ISBLANK(Regressions!B66), " ", Regressions!B66)</f>
        <v>2021</v>
      </c>
      <c r="C56" s="382" t="str">
        <f>IF(ISBLANK(Regressions!C66), " ", Regressions!C66)</f>
        <v>Urban</v>
      </c>
      <c r="D56" s="383">
        <f>IF(ISBLANK(Regressions!D66), " ", Regressions!D66)</f>
        <v>6057381.2192142494</v>
      </c>
      <c r="E56" s="386" t="e">
        <f>IF(ISNUMBER(Regressions!E66),ROUND(Regressions!E66, 1), NA())</f>
        <v>#N/A</v>
      </c>
      <c r="F56" s="384" t="e">
        <f>IF(ISNUMBER(Regressions!F66),ROUND(Regressions!F66, 1), NA())</f>
        <v>#N/A</v>
      </c>
      <c r="G56" s="387" t="e">
        <f>IF(ISNUMBER(Regressions!G66),ROUND(Regressions!G66, 1), NA())</f>
        <v>#N/A</v>
      </c>
      <c r="H56" s="385" t="e">
        <f>IF(ISNUMBER(Regressions!H66),ROUND(Regressions!H66, 1), NA())</f>
        <v>#N/A</v>
      </c>
      <c r="I56" s="388" t="e">
        <f>IF(ISNUMBER(Regressions!I66),ROUND(Regressions!I66, 1), NA())</f>
        <v>#N/A</v>
      </c>
      <c r="J56" s="386" t="e">
        <f>IF(ISNUMBER(Regressions!K66),ROUND(Regressions!K66, 1), NA())</f>
        <v>#N/A</v>
      </c>
      <c r="K56" s="384" t="e">
        <f>IF(ISNUMBER(Regressions!L66),ROUND(Regressions!L66, 1), NA())</f>
        <v>#N/A</v>
      </c>
      <c r="L56" s="389" t="e">
        <f>IF(ISNUMBER(Regressions!M66),ROUND(Regressions!M66, 1), NA())</f>
        <v>#N/A</v>
      </c>
      <c r="M56" s="385" t="e">
        <f>IF(ISNUMBER(Regressions!N66),ROUND(Regressions!N66, 1), NA())</f>
        <v>#N/A</v>
      </c>
      <c r="N56" s="388" t="e">
        <f>IF(ISNUMBER(Regressions!O66),ROUND(Regressions!O66, 1), NA())</f>
        <v>#N/A</v>
      </c>
      <c r="O56" s="386" t="e">
        <f>IF(ISNUMBER(Regressions!Q66),ROUND(Regressions!Q66, 1), NA())</f>
        <v>#N/A</v>
      </c>
      <c r="P56" s="384" t="e">
        <f>IF(ISNUMBER(Regressions!R66),ROUND(Regressions!R66, 1), NA())</f>
        <v>#N/A</v>
      </c>
      <c r="Q56" s="390" t="e">
        <f>IF(ISNUMBER(Regressions!S66),ROUND(Regressions!S66, 1), NA())</f>
        <v>#N/A</v>
      </c>
      <c r="R56" s="385" t="e">
        <f>IF(ISNUMBER(Regressions!T66),ROUND(Regressions!T66, 1), NA())</f>
        <v>#N/A</v>
      </c>
      <c r="S56" s="388" t="e">
        <f>IF(ISNUMBER(Regressions!U66),ROUND(Regressions!U66, 1), NA())</f>
        <v>#N/A</v>
      </c>
      <c r="T56" s="379"/>
      <c r="U56" s="379"/>
      <c r="V56" s="379"/>
      <c r="W56" s="379"/>
      <c r="X56" s="379"/>
      <c r="Y56" s="379"/>
      <c r="Z56" s="379"/>
      <c r="AA56" s="379"/>
      <c r="AB56" s="379"/>
      <c r="AC56" s="379"/>
    </row>
    <row xmlns:x14ac="http://schemas.microsoft.com/office/spreadsheetml/2009/9/ac" r="57" x14ac:dyDescent="0.2">
      <c r="A57" s="329" t="str">
        <f>IF(ISBLANK(Regressions!A67), " ", Regressions!A67)</f>
        <v>Thailand</v>
      </c>
      <c r="B57" s="330">
        <f>IF(ISBLANK(Regressions!B67), " ", Regressions!B67)</f>
        <v>2022</v>
      </c>
      <c r="C57" s="335" t="str">
        <f>IF(ISBLANK(Regressions!C67), " ", Regressions!C67)</f>
        <v>Urban</v>
      </c>
      <c r="D57" s="331">
        <f>IF(ISBLANK(Regressions!D67), " ", Regressions!D67)</f>
        <v>6029496.1978018172</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Thailand</v>
      </c>
      <c r="B58" s="337">
        <f>IF(ISBLANK(Regressions!B68), " ", Regressions!B68)</f>
        <v>2023</v>
      </c>
      <c r="C58" s="338" t="str">
        <f>IF(ISBLANK(Regressions!C68), " ", Regressions!C68)</f>
        <v>Urban</v>
      </c>
      <c r="D58" s="339">
        <f>IF(ISBLANK(Regressions!D68), " ", Regressions!D68)</f>
        <v>6197147.1828405773</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Thailand</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Thailand</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Thailand</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Thailand</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Thailand</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Thailand</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Thailand</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Thailand</v>
      </c>
      <c r="B66" s="330">
        <f>IF(ISBLANK(Regressions!B76), " ", Regressions!B76)</f>
        <v>2000</v>
      </c>
      <c r="C66" s="335" t="str">
        <f>IF(ISBLANK(Regressions!C76), " ", Regressions!C76)</f>
        <v>Rural</v>
      </c>
      <c r="D66" s="331">
        <f>IF(ISBLANK(Regressions!D76), " ", Regressions!D76)</f>
        <v>9760841.7416441534</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Thailand</v>
      </c>
      <c r="B67" s="330">
        <f>IF(ISBLANK(Regressions!B77), " ", Regressions!B77)</f>
        <v>2001</v>
      </c>
      <c r="C67" s="335" t="str">
        <f>IF(ISBLANK(Regressions!C77), " ", Regressions!C77)</f>
        <v>Rural</v>
      </c>
      <c r="D67" s="331">
        <f>IF(ISBLANK(Regressions!D77), " ", Regressions!D77)</f>
        <v>9542856.6420273595</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Thailand</v>
      </c>
      <c r="B68" s="330">
        <f>IF(ISBLANK(Regressions!B78), " ", Regressions!B78)</f>
        <v>2002</v>
      </c>
      <c r="C68" s="335" t="str">
        <f>IF(ISBLANK(Regressions!C78), " ", Regressions!C78)</f>
        <v>Rural</v>
      </c>
      <c r="D68" s="331">
        <f>IF(ISBLANK(Regressions!D78), " ", Regressions!D78)</f>
        <v>9301379.2157040406</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Thailand</v>
      </c>
      <c r="B69" s="330">
        <f>IF(ISBLANK(Regressions!B79), " ", Regressions!B79)</f>
        <v>2003</v>
      </c>
      <c r="C69" s="335" t="str">
        <f>IF(ISBLANK(Regressions!C79), " ", Regressions!C79)</f>
        <v>Rural</v>
      </c>
      <c r="D69" s="331">
        <f>IF(ISBLANK(Regressions!D79), " ", Regressions!D79)</f>
        <v>9034473.0724033359</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Thailand</v>
      </c>
      <c r="B70" s="330">
        <f>IF(ISBLANK(Regressions!B80), " ", Regressions!B80)</f>
        <v>2004</v>
      </c>
      <c r="C70" s="335" t="str">
        <f>IF(ISBLANK(Regressions!C80), " ", Regressions!C80)</f>
        <v>Rural</v>
      </c>
      <c r="D70" s="331">
        <f>IF(ISBLANK(Regressions!D80), " ", Regressions!D80)</f>
        <v>8792662.3403482828</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Thailand</v>
      </c>
      <c r="B71" s="330">
        <f>IF(ISBLANK(Regressions!B81), " ", Regressions!B81)</f>
        <v>2005</v>
      </c>
      <c r="C71" s="335" t="str">
        <f>IF(ISBLANK(Regressions!C81), " ", Regressions!C81)</f>
        <v>Rural</v>
      </c>
      <c r="D71" s="331">
        <f>IF(ISBLANK(Regressions!D81), " ", Regressions!D81)</f>
        <v>8564278.9123340994</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Thailand</v>
      </c>
      <c r="B72" s="330">
        <f>IF(ISBLANK(Regressions!B82), " ", Regressions!B82)</f>
        <v>2006</v>
      </c>
      <c r="C72" s="335" t="str">
        <f>IF(ISBLANK(Regressions!C82), " ", Regressions!C82)</f>
        <v>Rural</v>
      </c>
      <c r="D72" s="331">
        <f>IF(ISBLANK(Regressions!D82), " ", Regressions!D82)</f>
        <v>8332525.2017292017</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Thailand</v>
      </c>
      <c r="B73" s="330">
        <f>IF(ISBLANK(Regressions!B83), " ", Regressions!B83)</f>
        <v>2007</v>
      </c>
      <c r="C73" s="335" t="str">
        <f>IF(ISBLANK(Regressions!C83), " ", Regressions!C83)</f>
        <v>Rural</v>
      </c>
      <c r="D73" s="331">
        <f>IF(ISBLANK(Regressions!D83), " ", Regressions!D83)</f>
        <v>8102683.3110548398</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Thailand</v>
      </c>
      <c r="B74" s="330">
        <f>IF(ISBLANK(Regressions!B84), " ", Regressions!B84)</f>
        <v>2008</v>
      </c>
      <c r="C74" s="335" t="str">
        <f>IF(ISBLANK(Regressions!C84), " ", Regressions!C84)</f>
        <v>Rural</v>
      </c>
      <c r="D74" s="331">
        <f>IF(ISBLANK(Regressions!D84), " ", Regressions!D84)</f>
        <v>7835786.41561512</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Thailand</v>
      </c>
      <c r="B75" s="330">
        <f>IF(ISBLANK(Regressions!B85), " ", Regressions!B85)</f>
        <v>2009</v>
      </c>
      <c r="C75" s="335" t="str">
        <f>IF(ISBLANK(Regressions!C85), " ", Regressions!C85)</f>
        <v>Rural</v>
      </c>
      <c r="D75" s="331">
        <f>IF(ISBLANK(Regressions!D85), " ", Regressions!D85)</f>
        <v>7560729.9538989253</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Thailand</v>
      </c>
      <c r="B76" s="330">
        <f>IF(ISBLANK(Regressions!B86), " ", Regressions!B86)</f>
        <v>2010</v>
      </c>
      <c r="C76" s="335" t="str">
        <f>IF(ISBLANK(Regressions!C86), " ", Regressions!C86)</f>
        <v>Rural</v>
      </c>
      <c r="D76" s="331">
        <f>IF(ISBLANK(Regressions!D86), " ", Regressions!D86)</f>
        <v>7291873.9314376069</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Thailand</v>
      </c>
      <c r="B77" s="330">
        <f>IF(ISBLANK(Regressions!B87), " ", Regressions!B87)</f>
        <v>2011</v>
      </c>
      <c r="C77" s="335" t="str">
        <f>IF(ISBLANK(Regressions!C87), " ", Regressions!C87)</f>
        <v>Rural</v>
      </c>
      <c r="D77" s="331">
        <f>IF(ISBLANK(Regressions!D87), " ", Regressions!D87)</f>
        <v>7085414.2189112473</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Thailand</v>
      </c>
      <c r="B78" s="330">
        <f>IF(ISBLANK(Regressions!B88), " ", Regressions!B88)</f>
        <v>2012</v>
      </c>
      <c r="C78" s="335" t="str">
        <f>IF(ISBLANK(Regressions!C88), " ", Regressions!C88)</f>
        <v>Rural</v>
      </c>
      <c r="D78" s="331">
        <f>IF(ISBLANK(Regressions!D88), " ", Regressions!D88)</f>
        <v>6894556.7385175321</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Thailand</v>
      </c>
      <c r="B79" s="330">
        <f>IF(ISBLANK(Regressions!B89), " ", Regressions!B89)</f>
        <v>2013</v>
      </c>
      <c r="C79" s="335" t="str">
        <f>IF(ISBLANK(Regressions!C89), " ", Regressions!C89)</f>
        <v>Rural</v>
      </c>
      <c r="D79" s="331">
        <f>IF(ISBLANK(Regressions!D89), " ", Regressions!D89)</f>
        <v>6734120.8234462738</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Thailand</v>
      </c>
      <c r="B80" s="330">
        <f>IF(ISBLANK(Regressions!B90), " ", Regressions!B90)</f>
        <v>2014</v>
      </c>
      <c r="C80" s="335" t="str">
        <f>IF(ISBLANK(Regressions!C90), " ", Regressions!C90)</f>
        <v>Rural</v>
      </c>
      <c r="D80" s="331">
        <f>IF(ISBLANK(Regressions!D90), " ", Regressions!D90)</f>
        <v>6532623.9267858882</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Thailand</v>
      </c>
      <c r="B81" s="330">
        <f>IF(ISBLANK(Regressions!B91), " ", Regressions!B91)</f>
        <v>2015</v>
      </c>
      <c r="C81" s="335" t="str">
        <f>IF(ISBLANK(Regressions!C91), " ", Regressions!C91)</f>
        <v>Rural</v>
      </c>
      <c r="D81" s="331">
        <f>IF(ISBLANK(Regressions!D91), " ", Regressions!D91)</f>
        <v>6409642.5925827017</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Thailand</v>
      </c>
      <c r="B82" s="330">
        <f>IF(ISBLANK(Regressions!B92), " ", Regressions!B92)</f>
        <v>2016</v>
      </c>
      <c r="C82" s="335" t="str">
        <f>IF(ISBLANK(Regressions!C92), " ", Regressions!C92)</f>
        <v>Rural</v>
      </c>
      <c r="D82" s="331">
        <f>IF(ISBLANK(Regressions!D92), " ", Regressions!D92)</f>
        <v>6257116.0412519444</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Thailand</v>
      </c>
      <c r="B83" s="330">
        <f>IF(ISBLANK(Regressions!B93), " ", Regressions!B93)</f>
        <v>2017</v>
      </c>
      <c r="C83" s="335" t="str">
        <f>IF(ISBLANK(Regressions!C93), " ", Regressions!C93)</f>
        <v>Rural</v>
      </c>
      <c r="D83" s="331">
        <f>IF(ISBLANK(Regressions!D93), " ", Regressions!D93)</f>
        <v>6130992.4719217299</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Thailand</v>
      </c>
      <c r="B84" s="330">
        <f>IF(ISBLANK(Regressions!B94), " ", Regressions!B94)</f>
        <v>2018</v>
      </c>
      <c r="C84" s="335" t="str">
        <f>IF(ISBLANK(Regressions!C94), " ", Regressions!C94)</f>
        <v>Rural</v>
      </c>
      <c r="D84" s="331">
        <f>IF(ISBLANK(Regressions!D94), " ", Regressions!D94)</f>
        <v>5986400.7500662999</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Thailand</v>
      </c>
      <c r="B85" s="330">
        <f>IF(ISBLANK(Regressions!B95), " ", Regressions!B95)</f>
        <v>2019</v>
      </c>
      <c r="C85" s="335" t="str">
        <f>IF(ISBLANK(Regressions!C95), " ", Regressions!C95)</f>
        <v>Rural</v>
      </c>
      <c r="D85" s="331">
        <f>IF(ISBLANK(Regressions!D95), " ", Regressions!D95)</f>
        <v>5851574.967247773</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Thailand</v>
      </c>
      <c r="B86" s="330">
        <f>IF(ISBLANK(Regressions!B96), " ", Regressions!B96)</f>
        <v>2020</v>
      </c>
      <c r="C86" s="335" t="str">
        <f>IF(ISBLANK(Regressions!C96), " ", Regressions!C96)</f>
        <v>Rural</v>
      </c>
      <c r="D86" s="331">
        <f>IF(ISBLANK(Regressions!D96), " ", Regressions!D96)</f>
        <v>5708545.7179319765</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80" t="str">
        <f>IF(ISBLANK(Regressions!A97), " ", Regressions!A97)</f>
        <v>Thailand</v>
      </c>
      <c r="B87" s="381">
        <f>IF(ISBLANK(Regressions!B97), " ", Regressions!B97)</f>
        <v>2021</v>
      </c>
      <c r="C87" s="382" t="str">
        <f>IF(ISBLANK(Regressions!C97), " ", Regressions!C97)</f>
        <v>Rural</v>
      </c>
      <c r="D87" s="383">
        <f>IF(ISBLANK(Regressions!D97), " ", Regressions!D97)</f>
        <v>5555028.7807857525</v>
      </c>
      <c r="E87" s="386" t="e">
        <f>IF(ISNUMBER(Regressions!E97),ROUND(Regressions!E97, 1), NA())</f>
        <v>#N/A</v>
      </c>
      <c r="F87" s="384" t="e">
        <f>IF(ISNUMBER(Regressions!F97),ROUND(Regressions!F97, 1), NA())</f>
        <v>#N/A</v>
      </c>
      <c r="G87" s="387" t="e">
        <f>IF(ISNUMBER(Regressions!G97),ROUND(Regressions!G97, 1), NA())</f>
        <v>#N/A</v>
      </c>
      <c r="H87" s="385" t="e">
        <f>IF(ISNUMBER(Regressions!H97),ROUND(Regressions!H97, 1), NA())</f>
        <v>#N/A</v>
      </c>
      <c r="I87" s="388" t="e">
        <f>IF(ISNUMBER(Regressions!I97),ROUND(Regressions!I97, 1), NA())</f>
        <v>#N/A</v>
      </c>
      <c r="J87" s="386" t="e">
        <f>IF(ISNUMBER(Regressions!K97),ROUND(Regressions!K97, 1), NA())</f>
        <v>#N/A</v>
      </c>
      <c r="K87" s="384" t="e">
        <f>IF(ISNUMBER(Regressions!L97),ROUND(Regressions!L97, 1), NA())</f>
        <v>#N/A</v>
      </c>
      <c r="L87" s="389" t="e">
        <f>IF(ISNUMBER(Regressions!M97),ROUND(Regressions!M97, 1), NA())</f>
        <v>#N/A</v>
      </c>
      <c r="M87" s="385" t="e">
        <f>IF(ISNUMBER(Regressions!N97),ROUND(Regressions!N97, 1), NA())</f>
        <v>#N/A</v>
      </c>
      <c r="N87" s="388" t="e">
        <f>IF(ISNUMBER(Regressions!O97),ROUND(Regressions!O97, 1), NA())</f>
        <v>#N/A</v>
      </c>
      <c r="O87" s="386" t="e">
        <f>IF(ISNUMBER(Regressions!Q97),ROUND(Regressions!Q97, 1), NA())</f>
        <v>#N/A</v>
      </c>
      <c r="P87" s="384" t="e">
        <f>IF(ISNUMBER(Regressions!R97),ROUND(Regressions!R97, 1), NA())</f>
        <v>#N/A</v>
      </c>
      <c r="Q87" s="390" t="e">
        <f>IF(ISNUMBER(Regressions!S97),ROUND(Regressions!S97, 1), NA())</f>
        <v>#N/A</v>
      </c>
      <c r="R87" s="385" t="e">
        <f>IF(ISNUMBER(Regressions!T97),ROUND(Regressions!T97, 1), NA())</f>
        <v>#N/A</v>
      </c>
      <c r="S87" s="388" t="e">
        <f>IF(ISNUMBER(Regressions!U97),ROUND(Regressions!U97, 1), NA())</f>
        <v>#N/A</v>
      </c>
      <c r="T87" s="379"/>
      <c r="U87" s="379"/>
      <c r="V87" s="379"/>
      <c r="W87" s="379"/>
      <c r="X87" s="379"/>
      <c r="Y87" s="379"/>
      <c r="Z87" s="379"/>
      <c r="AA87" s="379"/>
      <c r="AB87" s="379"/>
      <c r="AC87" s="379"/>
    </row>
    <row xmlns:x14ac="http://schemas.microsoft.com/office/spreadsheetml/2009/9/ac" r="88" x14ac:dyDescent="0.2">
      <c r="A88" s="329" t="str">
        <f>IF(ISBLANK(Regressions!A98), " ", Regressions!A98)</f>
        <v>Thailand</v>
      </c>
      <c r="B88" s="330">
        <f>IF(ISBLANK(Regressions!B98), " ", Regressions!B98)</f>
        <v>2022</v>
      </c>
      <c r="C88" s="335" t="str">
        <f>IF(ISBLANK(Regressions!C98), " ", Regressions!C98)</f>
        <v>Rural</v>
      </c>
      <c r="D88" s="331">
        <f>IF(ISBLANK(Regressions!D98), " ", Regressions!D98)</f>
        <v>5370787.8021981819</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Thailand</v>
      </c>
      <c r="B89" s="337">
        <f>IF(ISBLANK(Regressions!B99), " ", Regressions!B99)</f>
        <v>2023</v>
      </c>
      <c r="C89" s="338" t="str">
        <f>IF(ISBLANK(Regressions!C99), " ", Regressions!C99)</f>
        <v>Rural</v>
      </c>
      <c r="D89" s="339">
        <f>IF(ISBLANK(Regressions!D99), " ", Regressions!D99)</f>
        <v>5362968.8171594227</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Thailand</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Thailand</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Thailand</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Thailand</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Thailand</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Thailand</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Thailand</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Thailand</v>
      </c>
      <c r="B97" s="330">
        <f>IF(ISBLANK(Regressions!B107), " ", Regressions!B107)</f>
        <v>2000</v>
      </c>
      <c r="C97" s="335" t="str">
        <f>IF(ISBLANK(Regressions!C107), " ", Regressions!C107)</f>
        <v>Pre-primary</v>
      </c>
      <c r="D97" s="331">
        <f>IF(ISBLANK(Regressions!D107), " ", Regressions!D107)</f>
        <v>2888642</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Thailand</v>
      </c>
      <c r="B98" s="330">
        <f>IF(ISBLANK(Regressions!B108), " ", Regressions!B108)</f>
        <v>2001</v>
      </c>
      <c r="C98" s="335" t="str">
        <f>IF(ISBLANK(Regressions!C108), " ", Regressions!C108)</f>
        <v>Pre-primary</v>
      </c>
      <c r="D98" s="331">
        <f>IF(ISBLANK(Regressions!D108), " ", Regressions!D108)</f>
        <v>2820755</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Thailand</v>
      </c>
      <c r="B99" s="330">
        <f>IF(ISBLANK(Regressions!B109), " ", Regressions!B109)</f>
        <v>2002</v>
      </c>
      <c r="C99" s="335" t="str">
        <f>IF(ISBLANK(Regressions!C109), " ", Regressions!C109)</f>
        <v>Pre-primary</v>
      </c>
      <c r="D99" s="331">
        <f>IF(ISBLANK(Regressions!D109), " ", Regressions!D109)</f>
        <v>2682072</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Thailand</v>
      </c>
      <c r="B100" s="330">
        <f>IF(ISBLANK(Regressions!B110), " ", Regressions!B110)</f>
        <v>2003</v>
      </c>
      <c r="C100" s="335" t="str">
        <f>IF(ISBLANK(Regressions!C110), " ", Regressions!C110)</f>
        <v>Pre-primary</v>
      </c>
      <c r="D100" s="331">
        <f>IF(ISBLANK(Regressions!D110), " ", Regressions!D110)</f>
        <v>2541957</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Thailand</v>
      </c>
      <c r="B101" s="330">
        <f>IF(ISBLANK(Regressions!B111), " ", Regressions!B111)</f>
        <v>2004</v>
      </c>
      <c r="C101" s="335" t="str">
        <f>IF(ISBLANK(Regressions!C111), " ", Regressions!C111)</f>
        <v>Pre-primary</v>
      </c>
      <c r="D101" s="331">
        <f>IF(ISBLANK(Regressions!D111), " ", Regressions!D111)</f>
        <v>2451312</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Thailand</v>
      </c>
      <c r="B102" s="330">
        <f>IF(ISBLANK(Regressions!B112), " ", Regressions!B112)</f>
        <v>2005</v>
      </c>
      <c r="C102" s="335" t="str">
        <f>IF(ISBLANK(Regressions!C112), " ", Regressions!C112)</f>
        <v>Pre-primary</v>
      </c>
      <c r="D102" s="331">
        <f>IF(ISBLANK(Regressions!D112), " ", Regressions!D112)</f>
        <v>2410120</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Thailand</v>
      </c>
      <c r="B103" s="330">
        <f>IF(ISBLANK(Regressions!B113), " ", Regressions!B113)</f>
        <v>2006</v>
      </c>
      <c r="C103" s="335" t="str">
        <f>IF(ISBLANK(Regressions!C113), " ", Regressions!C113)</f>
        <v>Pre-primary</v>
      </c>
      <c r="D103" s="331">
        <f>IF(ISBLANK(Regressions!D113), " ", Regressions!D113)</f>
        <v>2362114</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Thailand</v>
      </c>
      <c r="B104" s="330">
        <f>IF(ISBLANK(Regressions!B114), " ", Regressions!B114)</f>
        <v>2007</v>
      </c>
      <c r="C104" s="335" t="str">
        <f>IF(ISBLANK(Regressions!C114), " ", Regressions!C114)</f>
        <v>Pre-primary</v>
      </c>
      <c r="D104" s="331">
        <f>IF(ISBLANK(Regressions!D114), " ", Regressions!D114)</f>
        <v>2383662</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Thailand</v>
      </c>
      <c r="B105" s="330">
        <f>IF(ISBLANK(Regressions!B115), " ", Regressions!B115)</f>
        <v>2008</v>
      </c>
      <c r="C105" s="335" t="str">
        <f>IF(ISBLANK(Regressions!C115), " ", Regressions!C115)</f>
        <v>Pre-primary</v>
      </c>
      <c r="D105" s="331">
        <f>IF(ISBLANK(Regressions!D115), " ", Regressions!D115)</f>
        <v>2391976</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Thailand</v>
      </c>
      <c r="B106" s="330">
        <f>IF(ISBLANK(Regressions!B116), " ", Regressions!B116)</f>
        <v>2009</v>
      </c>
      <c r="C106" s="335" t="str">
        <f>IF(ISBLANK(Regressions!C116), " ", Regressions!C116)</f>
        <v>Pre-primary</v>
      </c>
      <c r="D106" s="331">
        <f>IF(ISBLANK(Regressions!D116), " ", Regressions!D116)</f>
        <v>2394805</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Thailand</v>
      </c>
      <c r="B107" s="330">
        <f>IF(ISBLANK(Regressions!B117), " ", Regressions!B117)</f>
        <v>2010</v>
      </c>
      <c r="C107" s="335" t="str">
        <f>IF(ISBLANK(Regressions!C117), " ", Regressions!C117)</f>
        <v>Pre-primary</v>
      </c>
      <c r="D107" s="331">
        <f>IF(ISBLANK(Regressions!D117), " ", Regressions!D117)</f>
        <v>2382100</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Thailand</v>
      </c>
      <c r="B108" s="330">
        <f>IF(ISBLANK(Regressions!B118), " ", Regressions!B118)</f>
        <v>2011</v>
      </c>
      <c r="C108" s="335" t="str">
        <f>IF(ISBLANK(Regressions!C118), " ", Regressions!C118)</f>
        <v>Pre-primary</v>
      </c>
      <c r="D108" s="331">
        <f>IF(ISBLANK(Regressions!D118), " ", Regressions!D118)</f>
        <v>2361448</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Thailand</v>
      </c>
      <c r="B109" s="330">
        <f>IF(ISBLANK(Regressions!B119), " ", Regressions!B119)</f>
        <v>2012</v>
      </c>
      <c r="C109" s="335" t="str">
        <f>IF(ISBLANK(Regressions!C119), " ", Regressions!C119)</f>
        <v>Pre-primary</v>
      </c>
      <c r="D109" s="331">
        <f>IF(ISBLANK(Regressions!D119), " ", Regressions!D119)</f>
        <v>2346484</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Thailand</v>
      </c>
      <c r="B110" s="330">
        <f>IF(ISBLANK(Regressions!B120), " ", Regressions!B120)</f>
        <v>2013</v>
      </c>
      <c r="C110" s="335" t="str">
        <f>IF(ISBLANK(Regressions!C120), " ", Regressions!C120)</f>
        <v>Pre-primary</v>
      </c>
      <c r="D110" s="331">
        <f>IF(ISBLANK(Regressions!D120), " ", Regressions!D120)</f>
        <v>2331463</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Thailand</v>
      </c>
      <c r="B111" s="330">
        <f>IF(ISBLANK(Regressions!B121), " ", Regressions!B121)</f>
        <v>2014</v>
      </c>
      <c r="C111" s="335" t="str">
        <f>IF(ISBLANK(Regressions!C121), " ", Regressions!C121)</f>
        <v>Pre-primary</v>
      </c>
      <c r="D111" s="331">
        <f>IF(ISBLANK(Regressions!D121), " ", Regressions!D121)</f>
        <v>2338916</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Thailand</v>
      </c>
      <c r="B112" s="330">
        <f>IF(ISBLANK(Regressions!B122), " ", Regressions!B122)</f>
        <v>2015</v>
      </c>
      <c r="C112" s="335" t="str">
        <f>IF(ISBLANK(Regressions!C122), " ", Regressions!C122)</f>
        <v>Pre-primary</v>
      </c>
      <c r="D112" s="331">
        <f>IF(ISBLANK(Regressions!D122), " ", Regressions!D122)</f>
        <v>2407459</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Thailand</v>
      </c>
      <c r="B113" s="330">
        <f>IF(ISBLANK(Regressions!B123), " ", Regressions!B123)</f>
        <v>2016</v>
      </c>
      <c r="C113" s="335" t="str">
        <f>IF(ISBLANK(Regressions!C123), " ", Regressions!C123)</f>
        <v>Pre-primary</v>
      </c>
      <c r="D113" s="331">
        <f>IF(ISBLANK(Regressions!D123), " ", Regressions!D123)</f>
        <v>2425837</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Thailand</v>
      </c>
      <c r="B114" s="330">
        <f>IF(ISBLANK(Regressions!B124), " ", Regressions!B124)</f>
        <v>2017</v>
      </c>
      <c r="C114" s="335" t="str">
        <f>IF(ISBLANK(Regressions!C124), " ", Regressions!C124)</f>
        <v>Pre-primary</v>
      </c>
      <c r="D114" s="331">
        <f>IF(ISBLANK(Regressions!D124), " ", Regressions!D124)</f>
        <v>2399996</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Thailand</v>
      </c>
      <c r="B115" s="330">
        <f>IF(ISBLANK(Regressions!B125), " ", Regressions!B125)</f>
        <v>2018</v>
      </c>
      <c r="C115" s="335" t="str">
        <f>IF(ISBLANK(Regressions!C125), " ", Regressions!C125)</f>
        <v>Pre-primary</v>
      </c>
      <c r="D115" s="331">
        <f>IF(ISBLANK(Regressions!D125), " ", Regressions!D125)</f>
        <v>2306968</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Thailand</v>
      </c>
      <c r="B116" s="330">
        <f>IF(ISBLANK(Regressions!B126), " ", Regressions!B126)</f>
        <v>2019</v>
      </c>
      <c r="C116" s="335" t="str">
        <f>IF(ISBLANK(Regressions!C126), " ", Regressions!C126)</f>
        <v>Pre-primary</v>
      </c>
      <c r="D116" s="331">
        <f>IF(ISBLANK(Regressions!D126), " ", Regressions!D126)</f>
        <v>2228195</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Thailand</v>
      </c>
      <c r="B117" s="330">
        <f>IF(ISBLANK(Regressions!B127), " ", Regressions!B127)</f>
        <v>2020</v>
      </c>
      <c r="C117" s="335" t="str">
        <f>IF(ISBLANK(Regressions!C127), " ", Regressions!C127)</f>
        <v>Pre-primary</v>
      </c>
      <c r="D117" s="331">
        <f>IF(ISBLANK(Regressions!D127), " ", Regressions!D127)</f>
        <v>2152507</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80" t="str">
        <f>IF(ISBLANK(Regressions!A128), " ", Regressions!A128)</f>
        <v>Thailand</v>
      </c>
      <c r="B118" s="381">
        <f>IF(ISBLANK(Regressions!B128), " ", Regressions!B128)</f>
        <v>2021</v>
      </c>
      <c r="C118" s="382" t="str">
        <f>IF(ISBLANK(Regressions!C128), " ", Regressions!C128)</f>
        <v>Pre-primary</v>
      </c>
      <c r="D118" s="383">
        <f>IF(ISBLANK(Regressions!D128), " ", Regressions!D128)</f>
        <v>2075483</v>
      </c>
      <c r="E118" s="386" t="e">
        <f>IF(ISNUMBER(Regressions!E128),ROUND(Regressions!E128, 1), NA())</f>
        <v>#N/A</v>
      </c>
      <c r="F118" s="384" t="e">
        <f>IF(ISNUMBER(Regressions!F128),ROUND(Regressions!F128, 1), NA())</f>
        <v>#N/A</v>
      </c>
      <c r="G118" s="387" t="e">
        <f>IF(ISNUMBER(Regressions!G128),ROUND(Regressions!G128, 1), NA())</f>
        <v>#N/A</v>
      </c>
      <c r="H118" s="385" t="e">
        <f>IF(ISNUMBER(Regressions!H128),ROUND(Regressions!H128, 1), NA())</f>
        <v>#N/A</v>
      </c>
      <c r="I118" s="388" t="e">
        <f>IF(ISNUMBER(Regressions!I128),ROUND(Regressions!I128, 1), NA())</f>
        <v>#N/A</v>
      </c>
      <c r="J118" s="386" t="e">
        <f>IF(ISNUMBER(Regressions!K128),ROUND(Regressions!K128, 1), NA())</f>
        <v>#N/A</v>
      </c>
      <c r="K118" s="384" t="e">
        <f>IF(ISNUMBER(Regressions!L128),ROUND(Regressions!L128, 1), NA())</f>
        <v>#N/A</v>
      </c>
      <c r="L118" s="389" t="e">
        <f>IF(ISNUMBER(Regressions!M128),ROUND(Regressions!M128, 1), NA())</f>
        <v>#N/A</v>
      </c>
      <c r="M118" s="385" t="e">
        <f>IF(ISNUMBER(Regressions!N128),ROUND(Regressions!N128, 1), NA())</f>
        <v>#N/A</v>
      </c>
      <c r="N118" s="388" t="e">
        <f>IF(ISNUMBER(Regressions!O128),ROUND(Regressions!O128, 1), NA())</f>
        <v>#N/A</v>
      </c>
      <c r="O118" s="386" t="e">
        <f>IF(ISNUMBER(Regressions!Q128),ROUND(Regressions!Q128, 1), NA())</f>
        <v>#N/A</v>
      </c>
      <c r="P118" s="384" t="e">
        <f>IF(ISNUMBER(Regressions!R128),ROUND(Regressions!R128, 1), NA())</f>
        <v>#N/A</v>
      </c>
      <c r="Q118" s="390" t="e">
        <f>IF(ISNUMBER(Regressions!S128),ROUND(Regressions!S128, 1), NA())</f>
        <v>#N/A</v>
      </c>
      <c r="R118" s="385" t="e">
        <f>IF(ISNUMBER(Regressions!T128),ROUND(Regressions!T128, 1), NA())</f>
        <v>#N/A</v>
      </c>
      <c r="S118" s="388" t="e">
        <f>IF(ISNUMBER(Regressions!U128),ROUND(Regressions!U128, 1), NA())</f>
        <v>#N/A</v>
      </c>
      <c r="T118" s="379"/>
      <c r="U118" s="379"/>
      <c r="V118" s="379"/>
      <c r="W118" s="379"/>
      <c r="X118" s="379"/>
      <c r="Y118" s="379"/>
      <c r="Z118" s="379"/>
      <c r="AA118" s="379"/>
      <c r="AB118" s="379"/>
      <c r="AC118" s="379"/>
    </row>
    <row xmlns:x14ac="http://schemas.microsoft.com/office/spreadsheetml/2009/9/ac" r="119" x14ac:dyDescent="0.2">
      <c r="A119" s="329" t="str">
        <f>IF(ISBLANK(Regressions!A129), " ", Regressions!A129)</f>
        <v>Thailand</v>
      </c>
      <c r="B119" s="330">
        <f>IF(ISBLANK(Regressions!B129), " ", Regressions!B129)</f>
        <v>2022</v>
      </c>
      <c r="C119" s="335" t="str">
        <f>IF(ISBLANK(Regressions!C129), " ", Regressions!C129)</f>
        <v>Pre-primary</v>
      </c>
      <c r="D119" s="331">
        <f>IF(ISBLANK(Regressions!D129), " ", Regressions!D129)</f>
        <v>1981049</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Thailand</v>
      </c>
      <c r="B120" s="337">
        <f>IF(ISBLANK(Regressions!B130), " ", Regressions!B130)</f>
        <v>2023</v>
      </c>
      <c r="C120" s="338" t="str">
        <f>IF(ISBLANK(Regressions!C130), " ", Regressions!C130)</f>
        <v>Pre-primary</v>
      </c>
      <c r="D120" s="339">
        <f>IF(ISBLANK(Regressions!D130), " ", Regressions!D130)</f>
        <v>2046885</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Thailand</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Thailand</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Thailand</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Thailand</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Thailand</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Thailand</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Thailand</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Thailand</v>
      </c>
      <c r="B128" s="330">
        <f>IF(ISBLANK(Regressions!B138), " ", Regressions!B138)</f>
        <v>2000</v>
      </c>
      <c r="C128" s="335" t="str">
        <f>IF(ISBLANK(Regressions!C138), " ", Regressions!C138)</f>
        <v>Primary</v>
      </c>
      <c r="D128" s="331">
        <f>IF(ISBLANK(Regressions!D138), " ", Regressions!D138)</f>
        <v>5678015</v>
      </c>
      <c r="E128" s="207">
        <f>IF(ISNUMBER(Regressions!E138),ROUND(Regressions!E138, 1), NA())</f>
        <v>100</v>
      </c>
      <c r="F128" s="332">
        <f>IF(ISNUMBER(Regressions!F138),ROUND(Regressions!F138, 1), NA())</f>
        <v>100</v>
      </c>
      <c r="G128" s="229">
        <f>IF(ISNUMBER(Regressions!G138),ROUND(Regressions!G138, 1), NA())</f>
        <v>99.9</v>
      </c>
      <c r="H128" s="333">
        <f>IF(ISNUMBER(Regressions!H138),ROUND(Regressions!H138, 1), NA())</f>
        <v>0.1</v>
      </c>
      <c r="I128" s="230">
        <f>IF(ISNUMBER(Regressions!I138),ROUND(Regressions!I138, 1), NA())</f>
        <v>0</v>
      </c>
      <c r="J128" s="334">
        <f>IF(ISNUMBER(Regressions!K138),ROUND(Regressions!K138, 1), NA())</f>
        <v>100</v>
      </c>
      <c r="K128" s="332">
        <f>IF(ISNUMBER(Regressions!L138),ROUND(Regressions!L138, 1), NA())</f>
        <v>100</v>
      </c>
      <c r="L128" s="231">
        <f>IF(ISNUMBER(Regressions!M138),ROUND(Regressions!M138, 1), NA())</f>
        <v>100</v>
      </c>
      <c r="M128" s="333">
        <f>IF(ISNUMBER(Regressions!N138),ROUND(Regressions!N138, 1), NA())</f>
        <v>0</v>
      </c>
      <c r="N128" s="230">
        <f>IF(ISNUMBER(Regressions!O138),ROUND(Regressions!O138, 1), NA())</f>
        <v>0</v>
      </c>
      <c r="O128" s="334">
        <f>IF(ISNUMBER(Regressions!Q138),ROUND(Regressions!Q138, 1), NA())</f>
        <v>100</v>
      </c>
      <c r="P128" s="332">
        <f>IF(ISNUMBER(Regressions!R138),ROUND(Regressions!R138, 1), NA())</f>
        <v>100</v>
      </c>
      <c r="Q128" s="208">
        <f>IF(ISNUMBER(Regressions!S138),ROUND(Regressions!S138, 1), NA())</f>
        <v>99.9</v>
      </c>
      <c r="R128" s="333">
        <f>IF(ISNUMBER(Regressions!T138),ROUND(Regressions!T138, 1), NA())</f>
        <v>0.1</v>
      </c>
      <c r="S128" s="230">
        <f>IF(ISNUMBER(Regressions!U138),ROUND(Regressions!U138, 1), NA())</f>
        <v>0</v>
      </c>
    </row>
    <row xmlns:x14ac="http://schemas.microsoft.com/office/spreadsheetml/2009/9/ac" r="129" x14ac:dyDescent="0.2">
      <c r="A129" s="329" t="str">
        <f>IF(ISBLANK(Regressions!A139), " ", Regressions!A139)</f>
        <v>Thailand</v>
      </c>
      <c r="B129" s="330">
        <f>IF(ISBLANK(Regressions!B139), " ", Regressions!B139)</f>
        <v>2001</v>
      </c>
      <c r="C129" s="335" t="str">
        <f>IF(ISBLANK(Regressions!C139), " ", Regressions!C139)</f>
        <v>Primary</v>
      </c>
      <c r="D129" s="331">
        <f>IF(ISBLANK(Regressions!D139), " ", Regressions!D139)</f>
        <v>5749989</v>
      </c>
      <c r="E129" s="207">
        <f>IF(ISNUMBER(Regressions!E139),ROUND(Regressions!E139, 1), NA())</f>
        <v>100</v>
      </c>
      <c r="F129" s="332">
        <f>IF(ISNUMBER(Regressions!F139),ROUND(Regressions!F139, 1), NA())</f>
        <v>100</v>
      </c>
      <c r="G129" s="229">
        <f>IF(ISNUMBER(Regressions!G139),ROUND(Regressions!G139, 1), NA())</f>
        <v>99.9</v>
      </c>
      <c r="H129" s="333">
        <f>IF(ISNUMBER(Regressions!H139),ROUND(Regressions!H139, 1), NA())</f>
        <v>0.1</v>
      </c>
      <c r="I129" s="230">
        <f>IF(ISNUMBER(Regressions!I139),ROUND(Regressions!I139, 1), NA())</f>
        <v>0</v>
      </c>
      <c r="J129" s="334">
        <f>IF(ISNUMBER(Regressions!K139),ROUND(Regressions!K139, 1), NA())</f>
        <v>100</v>
      </c>
      <c r="K129" s="332">
        <f>IF(ISNUMBER(Regressions!L139),ROUND(Regressions!L139, 1), NA())</f>
        <v>100</v>
      </c>
      <c r="L129" s="231">
        <f>IF(ISNUMBER(Regressions!M139),ROUND(Regressions!M139, 1), NA())</f>
        <v>100</v>
      </c>
      <c r="M129" s="333">
        <f>IF(ISNUMBER(Regressions!N139),ROUND(Regressions!N139, 1), NA())</f>
        <v>0</v>
      </c>
      <c r="N129" s="230">
        <f>IF(ISNUMBER(Regressions!O139),ROUND(Regressions!O139, 1), NA())</f>
        <v>0</v>
      </c>
      <c r="O129" s="334">
        <f>IF(ISNUMBER(Regressions!Q139),ROUND(Regressions!Q139, 1), NA())</f>
        <v>100</v>
      </c>
      <c r="P129" s="332">
        <f>IF(ISNUMBER(Regressions!R139),ROUND(Regressions!R139, 1), NA())</f>
        <v>100</v>
      </c>
      <c r="Q129" s="208">
        <f>IF(ISNUMBER(Regressions!S139),ROUND(Regressions!S139, 1), NA())</f>
        <v>99.9</v>
      </c>
      <c r="R129" s="333">
        <f>IF(ISNUMBER(Regressions!T139),ROUND(Regressions!T139, 1), NA())</f>
        <v>0.1</v>
      </c>
      <c r="S129" s="230">
        <f>IF(ISNUMBER(Regressions!U139),ROUND(Regressions!U139, 1), NA())</f>
        <v>0</v>
      </c>
    </row>
    <row xmlns:x14ac="http://schemas.microsoft.com/office/spreadsheetml/2009/9/ac" r="130" x14ac:dyDescent="0.2">
      <c r="A130" s="329" t="str">
        <f>IF(ISBLANK(Regressions!A140), " ", Regressions!A140)</f>
        <v>Thailand</v>
      </c>
      <c r="B130" s="330">
        <f>IF(ISBLANK(Regressions!B140), " ", Regressions!B140)</f>
        <v>2002</v>
      </c>
      <c r="C130" s="335" t="str">
        <f>IF(ISBLANK(Regressions!C140), " ", Regressions!C140)</f>
        <v>Primary</v>
      </c>
      <c r="D130" s="331">
        <f>IF(ISBLANK(Regressions!D140), " ", Regressions!D140)</f>
        <v>5792636</v>
      </c>
      <c r="E130" s="207">
        <f>IF(ISNUMBER(Regressions!E140),ROUND(Regressions!E140, 1), NA())</f>
        <v>100</v>
      </c>
      <c r="F130" s="332">
        <f>IF(ISNUMBER(Regressions!F140),ROUND(Regressions!F140, 1), NA())</f>
        <v>100</v>
      </c>
      <c r="G130" s="229">
        <f>IF(ISNUMBER(Regressions!G140),ROUND(Regressions!G140, 1), NA())</f>
        <v>99.9</v>
      </c>
      <c r="H130" s="333">
        <f>IF(ISNUMBER(Regressions!H140),ROUND(Regressions!H140, 1), NA())</f>
        <v>0.1</v>
      </c>
      <c r="I130" s="230">
        <f>IF(ISNUMBER(Regressions!I140),ROUND(Regressions!I140, 1), NA())</f>
        <v>0</v>
      </c>
      <c r="J130" s="334">
        <f>IF(ISNUMBER(Regressions!K140),ROUND(Regressions!K140, 1), NA())</f>
        <v>100</v>
      </c>
      <c r="K130" s="332">
        <f>IF(ISNUMBER(Regressions!L140),ROUND(Regressions!L140, 1), NA())</f>
        <v>100</v>
      </c>
      <c r="L130" s="231">
        <f>IF(ISNUMBER(Regressions!M140),ROUND(Regressions!M140, 1), NA())</f>
        <v>100</v>
      </c>
      <c r="M130" s="333">
        <f>IF(ISNUMBER(Regressions!N140),ROUND(Regressions!N140, 1), NA())</f>
        <v>0</v>
      </c>
      <c r="N130" s="230">
        <f>IF(ISNUMBER(Regressions!O140),ROUND(Regressions!O140, 1), NA())</f>
        <v>0</v>
      </c>
      <c r="O130" s="334">
        <f>IF(ISNUMBER(Regressions!Q140),ROUND(Regressions!Q140, 1), NA())</f>
        <v>100</v>
      </c>
      <c r="P130" s="332">
        <f>IF(ISNUMBER(Regressions!R140),ROUND(Regressions!R140, 1), NA())</f>
        <v>100</v>
      </c>
      <c r="Q130" s="208">
        <f>IF(ISNUMBER(Regressions!S140),ROUND(Regressions!S140, 1), NA())</f>
        <v>99.9</v>
      </c>
      <c r="R130" s="333">
        <f>IF(ISNUMBER(Regressions!T140),ROUND(Regressions!T140, 1), NA())</f>
        <v>0.1</v>
      </c>
      <c r="S130" s="230">
        <f>IF(ISNUMBER(Regressions!U140),ROUND(Regressions!U140, 1), NA())</f>
        <v>0</v>
      </c>
    </row>
    <row xmlns:x14ac="http://schemas.microsoft.com/office/spreadsheetml/2009/9/ac" r="131" x14ac:dyDescent="0.2">
      <c r="A131" s="329" t="str">
        <f>IF(ISBLANK(Regressions!A141), " ", Regressions!A141)</f>
        <v>Thailand</v>
      </c>
      <c r="B131" s="330">
        <f>IF(ISBLANK(Regressions!B141), " ", Regressions!B141)</f>
        <v>2003</v>
      </c>
      <c r="C131" s="335" t="str">
        <f>IF(ISBLANK(Regressions!C141), " ", Regressions!C141)</f>
        <v>Primary</v>
      </c>
      <c r="D131" s="331">
        <f>IF(ISBLANK(Regressions!D141), " ", Regressions!D141)</f>
        <v>5789168</v>
      </c>
      <c r="E131" s="207">
        <f>IF(ISNUMBER(Regressions!E141),ROUND(Regressions!E141, 1), NA())</f>
        <v>100</v>
      </c>
      <c r="F131" s="332">
        <f>IF(ISNUMBER(Regressions!F141),ROUND(Regressions!F141, 1), NA())</f>
        <v>100</v>
      </c>
      <c r="G131" s="229">
        <f>IF(ISNUMBER(Regressions!G141),ROUND(Regressions!G141, 1), NA())</f>
        <v>99.9</v>
      </c>
      <c r="H131" s="333">
        <f>IF(ISNUMBER(Regressions!H141),ROUND(Regressions!H141, 1), NA())</f>
        <v>0.1</v>
      </c>
      <c r="I131" s="230">
        <f>IF(ISNUMBER(Regressions!I141),ROUND(Regressions!I141, 1), NA())</f>
        <v>0</v>
      </c>
      <c r="J131" s="334">
        <f>IF(ISNUMBER(Regressions!K141),ROUND(Regressions!K141, 1), NA())</f>
        <v>100</v>
      </c>
      <c r="K131" s="332">
        <f>IF(ISNUMBER(Regressions!L141),ROUND(Regressions!L141, 1), NA())</f>
        <v>100</v>
      </c>
      <c r="L131" s="231">
        <f>IF(ISNUMBER(Regressions!M141),ROUND(Regressions!M141, 1), NA())</f>
        <v>100</v>
      </c>
      <c r="M131" s="333">
        <f>IF(ISNUMBER(Regressions!N141),ROUND(Regressions!N141, 1), NA())</f>
        <v>0</v>
      </c>
      <c r="N131" s="230">
        <f>IF(ISNUMBER(Regressions!O141),ROUND(Regressions!O141, 1), NA())</f>
        <v>0</v>
      </c>
      <c r="O131" s="334">
        <f>IF(ISNUMBER(Regressions!Q141),ROUND(Regressions!Q141, 1), NA())</f>
        <v>100</v>
      </c>
      <c r="P131" s="332">
        <f>IF(ISNUMBER(Regressions!R141),ROUND(Regressions!R141, 1), NA())</f>
        <v>100</v>
      </c>
      <c r="Q131" s="208">
        <f>IF(ISNUMBER(Regressions!S141),ROUND(Regressions!S141, 1), NA())</f>
        <v>99.9</v>
      </c>
      <c r="R131" s="333">
        <f>IF(ISNUMBER(Regressions!T141),ROUND(Regressions!T141, 1), NA())</f>
        <v>0.1</v>
      </c>
      <c r="S131" s="230">
        <f>IF(ISNUMBER(Regressions!U141),ROUND(Regressions!U141, 1), NA())</f>
        <v>0</v>
      </c>
    </row>
    <row xmlns:x14ac="http://schemas.microsoft.com/office/spreadsheetml/2009/9/ac" r="132" x14ac:dyDescent="0.2">
      <c r="A132" s="329" t="str">
        <f>IF(ISBLANK(Regressions!A142), " ", Regressions!A142)</f>
        <v>Thailand</v>
      </c>
      <c r="B132" s="330">
        <f>IF(ISBLANK(Regressions!B142), " ", Regressions!B142)</f>
        <v>2004</v>
      </c>
      <c r="C132" s="335" t="str">
        <f>IF(ISBLANK(Regressions!C142), " ", Regressions!C142)</f>
        <v>Primary</v>
      </c>
      <c r="D132" s="331">
        <f>IF(ISBLANK(Regressions!D142), " ", Regressions!D142)</f>
        <v>5723597</v>
      </c>
      <c r="E132" s="207">
        <f>IF(ISNUMBER(Regressions!E142),ROUND(Regressions!E142, 1), NA())</f>
        <v>100</v>
      </c>
      <c r="F132" s="332">
        <f>IF(ISNUMBER(Regressions!F142),ROUND(Regressions!F142, 1), NA())</f>
        <v>100</v>
      </c>
      <c r="G132" s="229">
        <f>IF(ISNUMBER(Regressions!G142),ROUND(Regressions!G142, 1), NA())</f>
        <v>99.9</v>
      </c>
      <c r="H132" s="333">
        <f>IF(ISNUMBER(Regressions!H142),ROUND(Regressions!H142, 1), NA())</f>
        <v>0.1</v>
      </c>
      <c r="I132" s="230">
        <f>IF(ISNUMBER(Regressions!I142),ROUND(Regressions!I142, 1), NA())</f>
        <v>0</v>
      </c>
      <c r="J132" s="334">
        <f>IF(ISNUMBER(Regressions!K142),ROUND(Regressions!K142, 1), NA())</f>
        <v>100</v>
      </c>
      <c r="K132" s="332">
        <f>IF(ISNUMBER(Regressions!L142),ROUND(Regressions!L142, 1), NA())</f>
        <v>100</v>
      </c>
      <c r="L132" s="231">
        <f>IF(ISNUMBER(Regressions!M142),ROUND(Regressions!M142, 1), NA())</f>
        <v>100</v>
      </c>
      <c r="M132" s="333">
        <f>IF(ISNUMBER(Regressions!N142),ROUND(Regressions!N142, 1), NA())</f>
        <v>0</v>
      </c>
      <c r="N132" s="230">
        <f>IF(ISNUMBER(Regressions!O142),ROUND(Regressions!O142, 1), NA())</f>
        <v>0</v>
      </c>
      <c r="O132" s="334">
        <f>IF(ISNUMBER(Regressions!Q142),ROUND(Regressions!Q142, 1), NA())</f>
        <v>100</v>
      </c>
      <c r="P132" s="332">
        <f>IF(ISNUMBER(Regressions!R142),ROUND(Regressions!R142, 1), NA())</f>
        <v>100</v>
      </c>
      <c r="Q132" s="208">
        <f>IF(ISNUMBER(Regressions!S142),ROUND(Regressions!S142, 1), NA())</f>
        <v>99.9</v>
      </c>
      <c r="R132" s="333">
        <f>IF(ISNUMBER(Regressions!T142),ROUND(Regressions!T142, 1), NA())</f>
        <v>0.1</v>
      </c>
      <c r="S132" s="230">
        <f>IF(ISNUMBER(Regressions!U142),ROUND(Regressions!U142, 1), NA())</f>
        <v>0</v>
      </c>
    </row>
    <row xmlns:x14ac="http://schemas.microsoft.com/office/spreadsheetml/2009/9/ac" r="133" x14ac:dyDescent="0.2">
      <c r="A133" s="329" t="str">
        <f>IF(ISBLANK(Regressions!A143), " ", Regressions!A143)</f>
        <v>Thailand</v>
      </c>
      <c r="B133" s="330">
        <f>IF(ISBLANK(Regressions!B143), " ", Regressions!B143)</f>
        <v>2005</v>
      </c>
      <c r="C133" s="335" t="str">
        <f>IF(ISBLANK(Regressions!C143), " ", Regressions!C143)</f>
        <v>Primary</v>
      </c>
      <c r="D133" s="331">
        <f>IF(ISBLANK(Regressions!D143), " ", Regressions!D143)</f>
        <v>5609712</v>
      </c>
      <c r="E133" s="207">
        <f>IF(ISNUMBER(Regressions!E143),ROUND(Regressions!E143, 1), NA())</f>
        <v>100</v>
      </c>
      <c r="F133" s="332">
        <f>IF(ISNUMBER(Regressions!F143),ROUND(Regressions!F143, 1), NA())</f>
        <v>100</v>
      </c>
      <c r="G133" s="229">
        <f>IF(ISNUMBER(Regressions!G143),ROUND(Regressions!G143, 1), NA())</f>
        <v>99.9</v>
      </c>
      <c r="H133" s="333">
        <f>IF(ISNUMBER(Regressions!H143),ROUND(Regressions!H143, 1), NA())</f>
        <v>0.1</v>
      </c>
      <c r="I133" s="230">
        <f>IF(ISNUMBER(Regressions!I143),ROUND(Regressions!I143, 1), NA())</f>
        <v>0</v>
      </c>
      <c r="J133" s="334">
        <f>IF(ISNUMBER(Regressions!K143),ROUND(Regressions!K143, 1), NA())</f>
        <v>100</v>
      </c>
      <c r="K133" s="332">
        <f>IF(ISNUMBER(Regressions!L143),ROUND(Regressions!L143, 1), NA())</f>
        <v>100</v>
      </c>
      <c r="L133" s="231">
        <f>IF(ISNUMBER(Regressions!M143),ROUND(Regressions!M143, 1), NA())</f>
        <v>100</v>
      </c>
      <c r="M133" s="333">
        <f>IF(ISNUMBER(Regressions!N143),ROUND(Regressions!N143, 1), NA())</f>
        <v>0</v>
      </c>
      <c r="N133" s="230">
        <f>IF(ISNUMBER(Regressions!O143),ROUND(Regressions!O143, 1), NA())</f>
        <v>0</v>
      </c>
      <c r="O133" s="334">
        <f>IF(ISNUMBER(Regressions!Q143),ROUND(Regressions!Q143, 1), NA())</f>
        <v>100</v>
      </c>
      <c r="P133" s="332">
        <f>IF(ISNUMBER(Regressions!R143),ROUND(Regressions!R143, 1), NA())</f>
        <v>100</v>
      </c>
      <c r="Q133" s="208">
        <f>IF(ISNUMBER(Regressions!S143),ROUND(Regressions!S143, 1), NA())</f>
        <v>99.9</v>
      </c>
      <c r="R133" s="333">
        <f>IF(ISNUMBER(Regressions!T143),ROUND(Regressions!T143, 1), NA())</f>
        <v>0.1</v>
      </c>
      <c r="S133" s="230">
        <f>IF(ISNUMBER(Regressions!U143),ROUND(Regressions!U143, 1), NA())</f>
        <v>0</v>
      </c>
    </row>
    <row xmlns:x14ac="http://schemas.microsoft.com/office/spreadsheetml/2009/9/ac" r="134" x14ac:dyDescent="0.2">
      <c r="A134" s="329" t="str">
        <f>IF(ISBLANK(Regressions!A144), " ", Regressions!A144)</f>
        <v>Thailand</v>
      </c>
      <c r="B134" s="330">
        <f>IF(ISBLANK(Regressions!B144), " ", Regressions!B144)</f>
        <v>2006</v>
      </c>
      <c r="C134" s="335" t="str">
        <f>IF(ISBLANK(Regressions!C144), " ", Regressions!C144)</f>
        <v>Primary</v>
      </c>
      <c r="D134" s="331">
        <f>IF(ISBLANK(Regressions!D144), " ", Regressions!D144)</f>
        <v>5505594</v>
      </c>
      <c r="E134" s="207">
        <f>IF(ISNUMBER(Regressions!E144),ROUND(Regressions!E144, 1), NA())</f>
        <v>100</v>
      </c>
      <c r="F134" s="332">
        <f>IF(ISNUMBER(Regressions!F144),ROUND(Regressions!F144, 1), NA())</f>
        <v>100</v>
      </c>
      <c r="G134" s="229">
        <f>IF(ISNUMBER(Regressions!G144),ROUND(Regressions!G144, 1), NA())</f>
        <v>99.9</v>
      </c>
      <c r="H134" s="333">
        <f>IF(ISNUMBER(Regressions!H144),ROUND(Regressions!H144, 1), NA())</f>
        <v>0.1</v>
      </c>
      <c r="I134" s="230">
        <f>IF(ISNUMBER(Regressions!I144),ROUND(Regressions!I144, 1), NA())</f>
        <v>0</v>
      </c>
      <c r="J134" s="334">
        <f>IF(ISNUMBER(Regressions!K144),ROUND(Regressions!K144, 1), NA())</f>
        <v>100</v>
      </c>
      <c r="K134" s="332">
        <f>IF(ISNUMBER(Regressions!L144),ROUND(Regressions!L144, 1), NA())</f>
        <v>100</v>
      </c>
      <c r="L134" s="231">
        <f>IF(ISNUMBER(Regressions!M144),ROUND(Regressions!M144, 1), NA())</f>
        <v>100</v>
      </c>
      <c r="M134" s="333">
        <f>IF(ISNUMBER(Regressions!N144),ROUND(Regressions!N144, 1), NA())</f>
        <v>0</v>
      </c>
      <c r="N134" s="230">
        <f>IF(ISNUMBER(Regressions!O144),ROUND(Regressions!O144, 1), NA())</f>
        <v>0</v>
      </c>
      <c r="O134" s="334">
        <f>IF(ISNUMBER(Regressions!Q144),ROUND(Regressions!Q144, 1), NA())</f>
        <v>100</v>
      </c>
      <c r="P134" s="332">
        <f>IF(ISNUMBER(Regressions!R144),ROUND(Regressions!R144, 1), NA())</f>
        <v>100</v>
      </c>
      <c r="Q134" s="208">
        <f>IF(ISNUMBER(Regressions!S144),ROUND(Regressions!S144, 1), NA())</f>
        <v>99.9</v>
      </c>
      <c r="R134" s="333">
        <f>IF(ISNUMBER(Regressions!T144),ROUND(Regressions!T144, 1), NA())</f>
        <v>0.1</v>
      </c>
      <c r="S134" s="230">
        <f>IF(ISNUMBER(Regressions!U144),ROUND(Regressions!U144, 1), NA())</f>
        <v>0</v>
      </c>
    </row>
    <row xmlns:x14ac="http://schemas.microsoft.com/office/spreadsheetml/2009/9/ac" r="135" x14ac:dyDescent="0.2">
      <c r="A135" s="329" t="str">
        <f>IF(ISBLANK(Regressions!A145), " ", Regressions!A145)</f>
        <v>Thailand</v>
      </c>
      <c r="B135" s="330">
        <f>IF(ISBLANK(Regressions!B145), " ", Regressions!B145)</f>
        <v>2007</v>
      </c>
      <c r="C135" s="335" t="str">
        <f>IF(ISBLANK(Regressions!C145), " ", Regressions!C145)</f>
        <v>Primary</v>
      </c>
      <c r="D135" s="331">
        <f>IF(ISBLANK(Regressions!D145), " ", Regressions!D145)</f>
        <v>5324375</v>
      </c>
      <c r="E135" s="207">
        <f>IF(ISNUMBER(Regressions!E145),ROUND(Regressions!E145, 1), NA())</f>
        <v>100</v>
      </c>
      <c r="F135" s="332">
        <f>IF(ISNUMBER(Regressions!F145),ROUND(Regressions!F145, 1), NA())</f>
        <v>100</v>
      </c>
      <c r="G135" s="229">
        <f>IF(ISNUMBER(Regressions!G145),ROUND(Regressions!G145, 1), NA())</f>
        <v>99.9</v>
      </c>
      <c r="H135" s="333">
        <f>IF(ISNUMBER(Regressions!H145),ROUND(Regressions!H145, 1), NA())</f>
        <v>0.1</v>
      </c>
      <c r="I135" s="230">
        <f>IF(ISNUMBER(Regressions!I145),ROUND(Regressions!I145, 1), NA())</f>
        <v>0</v>
      </c>
      <c r="J135" s="334">
        <f>IF(ISNUMBER(Regressions!K145),ROUND(Regressions!K145, 1), NA())</f>
        <v>100</v>
      </c>
      <c r="K135" s="332">
        <f>IF(ISNUMBER(Regressions!L145),ROUND(Regressions!L145, 1), NA())</f>
        <v>100</v>
      </c>
      <c r="L135" s="231">
        <f>IF(ISNUMBER(Regressions!M145),ROUND(Regressions!M145, 1), NA())</f>
        <v>100</v>
      </c>
      <c r="M135" s="333">
        <f>IF(ISNUMBER(Regressions!N145),ROUND(Regressions!N145, 1), NA())</f>
        <v>0</v>
      </c>
      <c r="N135" s="230">
        <f>IF(ISNUMBER(Regressions!O145),ROUND(Regressions!O145, 1), NA())</f>
        <v>0</v>
      </c>
      <c r="O135" s="334">
        <f>IF(ISNUMBER(Regressions!Q145),ROUND(Regressions!Q145, 1), NA())</f>
        <v>100</v>
      </c>
      <c r="P135" s="332">
        <f>IF(ISNUMBER(Regressions!R145),ROUND(Regressions!R145, 1), NA())</f>
        <v>100</v>
      </c>
      <c r="Q135" s="208">
        <f>IF(ISNUMBER(Regressions!S145),ROUND(Regressions!S145, 1), NA())</f>
        <v>99.9</v>
      </c>
      <c r="R135" s="333">
        <f>IF(ISNUMBER(Regressions!T145),ROUND(Regressions!T145, 1), NA())</f>
        <v>0.1</v>
      </c>
      <c r="S135" s="230">
        <f>IF(ISNUMBER(Regressions!U145),ROUND(Regressions!U145, 1), NA())</f>
        <v>0</v>
      </c>
    </row>
    <row xmlns:x14ac="http://schemas.microsoft.com/office/spreadsheetml/2009/9/ac" r="136" x14ac:dyDescent="0.2">
      <c r="A136" s="329" t="str">
        <f>IF(ISBLANK(Regressions!A146), " ", Regressions!A146)</f>
        <v>Thailand</v>
      </c>
      <c r="B136" s="330">
        <f>IF(ISBLANK(Regressions!B146), " ", Regressions!B146)</f>
        <v>2008</v>
      </c>
      <c r="C136" s="335" t="str">
        <f>IF(ISBLANK(Regressions!C146), " ", Regressions!C146)</f>
        <v>Primary</v>
      </c>
      <c r="D136" s="331">
        <f>IF(ISBLANK(Regressions!D146), " ", Regressions!D146)</f>
        <v>5123190</v>
      </c>
      <c r="E136" s="207">
        <f>IF(ISNUMBER(Regressions!E146),ROUND(Regressions!E146, 1), NA())</f>
        <v>100</v>
      </c>
      <c r="F136" s="332">
        <f>IF(ISNUMBER(Regressions!F146),ROUND(Regressions!F146, 1), NA())</f>
        <v>100</v>
      </c>
      <c r="G136" s="229">
        <f>IF(ISNUMBER(Regressions!G146),ROUND(Regressions!G146, 1), NA())</f>
        <v>99.9</v>
      </c>
      <c r="H136" s="333">
        <f>IF(ISNUMBER(Regressions!H146),ROUND(Regressions!H146, 1), NA())</f>
        <v>0.1</v>
      </c>
      <c r="I136" s="230">
        <f>IF(ISNUMBER(Regressions!I146),ROUND(Regressions!I146, 1), NA())</f>
        <v>0</v>
      </c>
      <c r="J136" s="334">
        <f>IF(ISNUMBER(Regressions!K146),ROUND(Regressions!K146, 1), NA())</f>
        <v>100</v>
      </c>
      <c r="K136" s="332">
        <f>IF(ISNUMBER(Regressions!L146),ROUND(Regressions!L146, 1), NA())</f>
        <v>100</v>
      </c>
      <c r="L136" s="231">
        <f>IF(ISNUMBER(Regressions!M146),ROUND(Regressions!M146, 1), NA())</f>
        <v>100</v>
      </c>
      <c r="M136" s="333">
        <f>IF(ISNUMBER(Regressions!N146),ROUND(Regressions!N146, 1), NA())</f>
        <v>0</v>
      </c>
      <c r="N136" s="230">
        <f>IF(ISNUMBER(Regressions!O146),ROUND(Regressions!O146, 1), NA())</f>
        <v>0</v>
      </c>
      <c r="O136" s="334">
        <f>IF(ISNUMBER(Regressions!Q146),ROUND(Regressions!Q146, 1), NA())</f>
        <v>100</v>
      </c>
      <c r="P136" s="332">
        <f>IF(ISNUMBER(Regressions!R146),ROUND(Regressions!R146, 1), NA())</f>
        <v>100</v>
      </c>
      <c r="Q136" s="208">
        <f>IF(ISNUMBER(Regressions!S146),ROUND(Regressions!S146, 1), NA())</f>
        <v>99.9</v>
      </c>
      <c r="R136" s="333">
        <f>IF(ISNUMBER(Regressions!T146),ROUND(Regressions!T146, 1), NA())</f>
        <v>0.1</v>
      </c>
      <c r="S136" s="230">
        <f>IF(ISNUMBER(Regressions!U146),ROUND(Regressions!U146, 1), NA())</f>
        <v>0</v>
      </c>
    </row>
    <row xmlns:x14ac="http://schemas.microsoft.com/office/spreadsheetml/2009/9/ac" r="137" x14ac:dyDescent="0.2">
      <c r="A137" s="329" t="str">
        <f>IF(ISBLANK(Regressions!A147), " ", Regressions!A147)</f>
        <v>Thailand</v>
      </c>
      <c r="B137" s="330">
        <f>IF(ISBLANK(Regressions!B147), " ", Regressions!B147)</f>
        <v>2009</v>
      </c>
      <c r="C137" s="335" t="str">
        <f>IF(ISBLANK(Regressions!C147), " ", Regressions!C147)</f>
        <v>Primary</v>
      </c>
      <c r="D137" s="331">
        <f>IF(ISBLANK(Regressions!D147), " ", Regressions!D147)</f>
        <v>4940903</v>
      </c>
      <c r="E137" s="207">
        <f>IF(ISNUMBER(Regressions!E147),ROUND(Regressions!E147, 1), NA())</f>
        <v>100</v>
      </c>
      <c r="F137" s="332">
        <f>IF(ISNUMBER(Regressions!F147),ROUND(Regressions!F147, 1), NA())</f>
        <v>100</v>
      </c>
      <c r="G137" s="229">
        <f>IF(ISNUMBER(Regressions!G147),ROUND(Regressions!G147, 1), NA())</f>
        <v>99.9</v>
      </c>
      <c r="H137" s="333">
        <f>IF(ISNUMBER(Regressions!H147),ROUND(Regressions!H147, 1), NA())</f>
        <v>0.1</v>
      </c>
      <c r="I137" s="230">
        <f>IF(ISNUMBER(Regressions!I147),ROUND(Regressions!I147, 1), NA())</f>
        <v>0</v>
      </c>
      <c r="J137" s="334">
        <f>IF(ISNUMBER(Regressions!K147),ROUND(Regressions!K147, 1), NA())</f>
        <v>100</v>
      </c>
      <c r="K137" s="332">
        <f>IF(ISNUMBER(Regressions!L147),ROUND(Regressions!L147, 1), NA())</f>
        <v>100</v>
      </c>
      <c r="L137" s="231">
        <f>IF(ISNUMBER(Regressions!M147),ROUND(Regressions!M147, 1), NA())</f>
        <v>100</v>
      </c>
      <c r="M137" s="333">
        <f>IF(ISNUMBER(Regressions!N147),ROUND(Regressions!N147, 1), NA())</f>
        <v>0</v>
      </c>
      <c r="N137" s="230">
        <f>IF(ISNUMBER(Regressions!O147),ROUND(Regressions!O147, 1), NA())</f>
        <v>0</v>
      </c>
      <c r="O137" s="334">
        <f>IF(ISNUMBER(Regressions!Q147),ROUND(Regressions!Q147, 1), NA())</f>
        <v>100</v>
      </c>
      <c r="P137" s="332">
        <f>IF(ISNUMBER(Regressions!R147),ROUND(Regressions!R147, 1), NA())</f>
        <v>100</v>
      </c>
      <c r="Q137" s="208">
        <f>IF(ISNUMBER(Regressions!S147),ROUND(Regressions!S147, 1), NA())</f>
        <v>99.9</v>
      </c>
      <c r="R137" s="333">
        <f>IF(ISNUMBER(Regressions!T147),ROUND(Regressions!T147, 1), NA())</f>
        <v>0.1</v>
      </c>
      <c r="S137" s="230">
        <f>IF(ISNUMBER(Regressions!U147),ROUND(Regressions!U147, 1), NA())</f>
        <v>0</v>
      </c>
    </row>
    <row xmlns:x14ac="http://schemas.microsoft.com/office/spreadsheetml/2009/9/ac" r="138" x14ac:dyDescent="0.2">
      <c r="A138" s="329" t="str">
        <f>IF(ISBLANK(Regressions!A148), " ", Regressions!A148)</f>
        <v>Thailand</v>
      </c>
      <c r="B138" s="330">
        <f>IF(ISBLANK(Regressions!B148), " ", Regressions!B148)</f>
        <v>2010</v>
      </c>
      <c r="C138" s="335" t="str">
        <f>IF(ISBLANK(Regressions!C148), " ", Regressions!C148)</f>
        <v>Primary</v>
      </c>
      <c r="D138" s="331">
        <f>IF(ISBLANK(Regressions!D148), " ", Regressions!D148)</f>
        <v>4857931</v>
      </c>
      <c r="E138" s="207">
        <f>IF(ISNUMBER(Regressions!E148),ROUND(Regressions!E148, 1), NA())</f>
        <v>100</v>
      </c>
      <c r="F138" s="332">
        <f>IF(ISNUMBER(Regressions!F148),ROUND(Regressions!F148, 1), NA())</f>
        <v>100</v>
      </c>
      <c r="G138" s="229">
        <f>IF(ISNUMBER(Regressions!G148),ROUND(Regressions!G148, 1), NA())</f>
        <v>99.9</v>
      </c>
      <c r="H138" s="333">
        <f>IF(ISNUMBER(Regressions!H148),ROUND(Regressions!H148, 1), NA())</f>
        <v>0.1</v>
      </c>
      <c r="I138" s="230">
        <f>IF(ISNUMBER(Regressions!I148),ROUND(Regressions!I148, 1), NA())</f>
        <v>0</v>
      </c>
      <c r="J138" s="334">
        <f>IF(ISNUMBER(Regressions!K148),ROUND(Regressions!K148, 1), NA())</f>
        <v>100</v>
      </c>
      <c r="K138" s="332">
        <f>IF(ISNUMBER(Regressions!L148),ROUND(Regressions!L148, 1), NA())</f>
        <v>100</v>
      </c>
      <c r="L138" s="231">
        <f>IF(ISNUMBER(Regressions!M148),ROUND(Regressions!M148, 1), NA())</f>
        <v>100</v>
      </c>
      <c r="M138" s="333">
        <f>IF(ISNUMBER(Regressions!N148),ROUND(Regressions!N148, 1), NA())</f>
        <v>0</v>
      </c>
      <c r="N138" s="230">
        <f>IF(ISNUMBER(Regressions!O148),ROUND(Regressions!O148, 1), NA())</f>
        <v>0</v>
      </c>
      <c r="O138" s="334">
        <f>IF(ISNUMBER(Regressions!Q148),ROUND(Regressions!Q148, 1), NA())</f>
        <v>100</v>
      </c>
      <c r="P138" s="332">
        <f>IF(ISNUMBER(Regressions!R148),ROUND(Regressions!R148, 1), NA())</f>
        <v>100</v>
      </c>
      <c r="Q138" s="208">
        <f>IF(ISNUMBER(Regressions!S148),ROUND(Regressions!S148, 1), NA())</f>
        <v>99.9</v>
      </c>
      <c r="R138" s="333">
        <f>IF(ISNUMBER(Regressions!T148),ROUND(Regressions!T148, 1), NA())</f>
        <v>0.1</v>
      </c>
      <c r="S138" s="230">
        <f>IF(ISNUMBER(Regressions!U148),ROUND(Regressions!U148, 1), NA())</f>
        <v>0</v>
      </c>
    </row>
    <row xmlns:x14ac="http://schemas.microsoft.com/office/spreadsheetml/2009/9/ac" r="139" x14ac:dyDescent="0.2">
      <c r="A139" s="329" t="str">
        <f>IF(ISBLANK(Regressions!A149), " ", Regressions!A149)</f>
        <v>Thailand</v>
      </c>
      <c r="B139" s="330">
        <f>IF(ISBLANK(Regressions!B149), " ", Regressions!B149)</f>
        <v>2011</v>
      </c>
      <c r="C139" s="335" t="str">
        <f>IF(ISBLANK(Regressions!C149), " ", Regressions!C149)</f>
        <v>Primary</v>
      </c>
      <c r="D139" s="331">
        <f>IF(ISBLANK(Regressions!D149), " ", Regressions!D149)</f>
        <v>4822913</v>
      </c>
      <c r="E139" s="207">
        <f>IF(ISNUMBER(Regressions!E149),ROUND(Regressions!E149, 1), NA())</f>
        <v>100</v>
      </c>
      <c r="F139" s="332">
        <f>IF(ISNUMBER(Regressions!F149),ROUND(Regressions!F149, 1), NA())</f>
        <v>100</v>
      </c>
      <c r="G139" s="229">
        <f>IF(ISNUMBER(Regressions!G149),ROUND(Regressions!G149, 1), NA())</f>
        <v>99.9</v>
      </c>
      <c r="H139" s="333">
        <f>IF(ISNUMBER(Regressions!H149),ROUND(Regressions!H149, 1), NA())</f>
        <v>0.1</v>
      </c>
      <c r="I139" s="230">
        <f>IF(ISNUMBER(Regressions!I149),ROUND(Regressions!I149, 1), NA())</f>
        <v>0</v>
      </c>
      <c r="J139" s="334">
        <f>IF(ISNUMBER(Regressions!K149),ROUND(Regressions!K149, 1), NA())</f>
        <v>100</v>
      </c>
      <c r="K139" s="332">
        <f>IF(ISNUMBER(Regressions!L149),ROUND(Regressions!L149, 1), NA())</f>
        <v>100</v>
      </c>
      <c r="L139" s="231">
        <f>IF(ISNUMBER(Regressions!M149),ROUND(Regressions!M149, 1), NA())</f>
        <v>100</v>
      </c>
      <c r="M139" s="333">
        <f>IF(ISNUMBER(Regressions!N149),ROUND(Regressions!N149, 1), NA())</f>
        <v>0</v>
      </c>
      <c r="N139" s="230">
        <f>IF(ISNUMBER(Regressions!O149),ROUND(Regressions!O149, 1), NA())</f>
        <v>0</v>
      </c>
      <c r="O139" s="334">
        <f>IF(ISNUMBER(Regressions!Q149),ROUND(Regressions!Q149, 1), NA())</f>
        <v>100</v>
      </c>
      <c r="P139" s="332">
        <f>IF(ISNUMBER(Regressions!R149),ROUND(Regressions!R149, 1), NA())</f>
        <v>100</v>
      </c>
      <c r="Q139" s="208">
        <f>IF(ISNUMBER(Regressions!S149),ROUND(Regressions!S149, 1), NA())</f>
        <v>99.9</v>
      </c>
      <c r="R139" s="333">
        <f>IF(ISNUMBER(Regressions!T149),ROUND(Regressions!T149, 1), NA())</f>
        <v>0.1</v>
      </c>
      <c r="S139" s="230">
        <f>IF(ISNUMBER(Regressions!U149),ROUND(Regressions!U149, 1), NA())</f>
        <v>0</v>
      </c>
    </row>
    <row xmlns:x14ac="http://schemas.microsoft.com/office/spreadsheetml/2009/9/ac" r="140" x14ac:dyDescent="0.2">
      <c r="A140" s="329" t="str">
        <f>IF(ISBLANK(Regressions!A150), " ", Regressions!A150)</f>
        <v>Thailand</v>
      </c>
      <c r="B140" s="330">
        <f>IF(ISBLANK(Regressions!B150), " ", Regressions!B150)</f>
        <v>2012</v>
      </c>
      <c r="C140" s="335" t="str">
        <f>IF(ISBLANK(Regressions!C150), " ", Regressions!C150)</f>
        <v>Primary</v>
      </c>
      <c r="D140" s="331">
        <f>IF(ISBLANK(Regressions!D150), " ", Regressions!D150)</f>
        <v>4773859</v>
      </c>
      <c r="E140" s="207">
        <f>IF(ISNUMBER(Regressions!E150),ROUND(Regressions!E150, 1), NA())</f>
        <v>100</v>
      </c>
      <c r="F140" s="332">
        <f>IF(ISNUMBER(Regressions!F150),ROUND(Regressions!F150, 1), NA())</f>
        <v>100</v>
      </c>
      <c r="G140" s="229">
        <f>IF(ISNUMBER(Regressions!G150),ROUND(Regressions!G150, 1), NA())</f>
        <v>99.9</v>
      </c>
      <c r="H140" s="333">
        <f>IF(ISNUMBER(Regressions!H150),ROUND(Regressions!H150, 1), NA())</f>
        <v>0.1</v>
      </c>
      <c r="I140" s="230">
        <f>IF(ISNUMBER(Regressions!I150),ROUND(Regressions!I150, 1), NA())</f>
        <v>0</v>
      </c>
      <c r="J140" s="334">
        <f>IF(ISNUMBER(Regressions!K150),ROUND(Regressions!K150, 1), NA())</f>
        <v>100</v>
      </c>
      <c r="K140" s="332">
        <f>IF(ISNUMBER(Regressions!L150),ROUND(Regressions!L150, 1), NA())</f>
        <v>100</v>
      </c>
      <c r="L140" s="231">
        <f>IF(ISNUMBER(Regressions!M150),ROUND(Regressions!M150, 1), NA())</f>
        <v>100</v>
      </c>
      <c r="M140" s="333">
        <f>IF(ISNUMBER(Regressions!N150),ROUND(Regressions!N150, 1), NA())</f>
        <v>0</v>
      </c>
      <c r="N140" s="230">
        <f>IF(ISNUMBER(Regressions!O150),ROUND(Regressions!O150, 1), NA())</f>
        <v>0</v>
      </c>
      <c r="O140" s="334">
        <f>IF(ISNUMBER(Regressions!Q150),ROUND(Regressions!Q150, 1), NA())</f>
        <v>100</v>
      </c>
      <c r="P140" s="332">
        <f>IF(ISNUMBER(Regressions!R150),ROUND(Regressions!R150, 1), NA())</f>
        <v>100</v>
      </c>
      <c r="Q140" s="208">
        <f>IF(ISNUMBER(Regressions!S150),ROUND(Regressions!S150, 1), NA())</f>
        <v>99.9</v>
      </c>
      <c r="R140" s="333">
        <f>IF(ISNUMBER(Regressions!T150),ROUND(Regressions!T150, 1), NA())</f>
        <v>0.1</v>
      </c>
      <c r="S140" s="230">
        <f>IF(ISNUMBER(Regressions!U150),ROUND(Regressions!U150, 1), NA())</f>
        <v>0</v>
      </c>
    </row>
    <row xmlns:x14ac="http://schemas.microsoft.com/office/spreadsheetml/2009/9/ac" r="141" x14ac:dyDescent="0.2">
      <c r="A141" s="329" t="str">
        <f>IF(ISBLANK(Regressions!A151), " ", Regressions!A151)</f>
        <v>Thailand</v>
      </c>
      <c r="B141" s="330">
        <f>IF(ISBLANK(Regressions!B151), " ", Regressions!B151)</f>
        <v>2013</v>
      </c>
      <c r="C141" s="335" t="str">
        <f>IF(ISBLANK(Regressions!C151), " ", Regressions!C151)</f>
        <v>Primary</v>
      </c>
      <c r="D141" s="331">
        <f>IF(ISBLANK(Regressions!D151), " ", Regressions!D151)</f>
        <v>4822945</v>
      </c>
      <c r="E141" s="207">
        <f>IF(ISNUMBER(Regressions!E151),ROUND(Regressions!E151, 1), NA())</f>
        <v>100</v>
      </c>
      <c r="F141" s="332">
        <f>IF(ISNUMBER(Regressions!F151),ROUND(Regressions!F151, 1), NA())</f>
        <v>100</v>
      </c>
      <c r="G141" s="229">
        <f>IF(ISNUMBER(Regressions!G151),ROUND(Regressions!G151, 1), NA())</f>
        <v>99.9</v>
      </c>
      <c r="H141" s="333">
        <f>IF(ISNUMBER(Regressions!H151),ROUND(Regressions!H151, 1), NA())</f>
        <v>0.1</v>
      </c>
      <c r="I141" s="230">
        <f>IF(ISNUMBER(Regressions!I151),ROUND(Regressions!I151, 1), NA())</f>
        <v>0</v>
      </c>
      <c r="J141" s="334">
        <f>IF(ISNUMBER(Regressions!K151),ROUND(Regressions!K151, 1), NA())</f>
        <v>100</v>
      </c>
      <c r="K141" s="332">
        <f>IF(ISNUMBER(Regressions!L151),ROUND(Regressions!L151, 1), NA())</f>
        <v>100</v>
      </c>
      <c r="L141" s="231">
        <f>IF(ISNUMBER(Regressions!M151),ROUND(Regressions!M151, 1), NA())</f>
        <v>100</v>
      </c>
      <c r="M141" s="333">
        <f>IF(ISNUMBER(Regressions!N151),ROUND(Regressions!N151, 1), NA())</f>
        <v>0</v>
      </c>
      <c r="N141" s="230">
        <f>IF(ISNUMBER(Regressions!O151),ROUND(Regressions!O151, 1), NA())</f>
        <v>0</v>
      </c>
      <c r="O141" s="334">
        <f>IF(ISNUMBER(Regressions!Q151),ROUND(Regressions!Q151, 1), NA())</f>
        <v>100</v>
      </c>
      <c r="P141" s="332">
        <f>IF(ISNUMBER(Regressions!R151),ROUND(Regressions!R151, 1), NA())</f>
        <v>100</v>
      </c>
      <c r="Q141" s="208">
        <f>IF(ISNUMBER(Regressions!S151),ROUND(Regressions!S151, 1), NA())</f>
        <v>99.9</v>
      </c>
      <c r="R141" s="333">
        <f>IF(ISNUMBER(Regressions!T151),ROUND(Regressions!T151, 1), NA())</f>
        <v>0.1</v>
      </c>
      <c r="S141" s="230">
        <f>IF(ISNUMBER(Regressions!U151),ROUND(Regressions!U151, 1), NA())</f>
        <v>0</v>
      </c>
    </row>
    <row xmlns:x14ac="http://schemas.microsoft.com/office/spreadsheetml/2009/9/ac" r="142" x14ac:dyDescent="0.2">
      <c r="A142" s="329" t="str">
        <f>IF(ISBLANK(Regressions!A152), " ", Regressions!A152)</f>
        <v>Thailand</v>
      </c>
      <c r="B142" s="330">
        <f>IF(ISBLANK(Regressions!B152), " ", Regressions!B152)</f>
        <v>2014</v>
      </c>
      <c r="C142" s="335" t="str">
        <f>IF(ISBLANK(Regressions!C152), " ", Regressions!C152)</f>
        <v>Primary</v>
      </c>
      <c r="D142" s="331">
        <f>IF(ISBLANK(Regressions!D152), " ", Regressions!D152)</f>
        <v>4812779</v>
      </c>
      <c r="E142" s="207">
        <f>IF(ISNUMBER(Regressions!E152),ROUND(Regressions!E152, 1), NA())</f>
        <v>100</v>
      </c>
      <c r="F142" s="332">
        <f>IF(ISNUMBER(Regressions!F152),ROUND(Regressions!F152, 1), NA())</f>
        <v>100</v>
      </c>
      <c r="G142" s="229">
        <f>IF(ISNUMBER(Regressions!G152),ROUND(Regressions!G152, 1), NA())</f>
        <v>99.9</v>
      </c>
      <c r="H142" s="333">
        <f>IF(ISNUMBER(Regressions!H152),ROUND(Regressions!H152, 1), NA())</f>
        <v>0.1</v>
      </c>
      <c r="I142" s="230">
        <f>IF(ISNUMBER(Regressions!I152),ROUND(Regressions!I152, 1), NA())</f>
        <v>0</v>
      </c>
      <c r="J142" s="334">
        <f>IF(ISNUMBER(Regressions!K152),ROUND(Regressions!K152, 1), NA())</f>
        <v>100</v>
      </c>
      <c r="K142" s="332">
        <f>IF(ISNUMBER(Regressions!L152),ROUND(Regressions!L152, 1), NA())</f>
        <v>100</v>
      </c>
      <c r="L142" s="231">
        <f>IF(ISNUMBER(Regressions!M152),ROUND(Regressions!M152, 1), NA())</f>
        <v>100</v>
      </c>
      <c r="M142" s="333">
        <f>IF(ISNUMBER(Regressions!N152),ROUND(Regressions!N152, 1), NA())</f>
        <v>0</v>
      </c>
      <c r="N142" s="230">
        <f>IF(ISNUMBER(Regressions!O152),ROUND(Regressions!O152, 1), NA())</f>
        <v>0</v>
      </c>
      <c r="O142" s="334">
        <f>IF(ISNUMBER(Regressions!Q152),ROUND(Regressions!Q152, 1), NA())</f>
        <v>100</v>
      </c>
      <c r="P142" s="332">
        <f>IF(ISNUMBER(Regressions!R152),ROUND(Regressions!R152, 1), NA())</f>
        <v>100</v>
      </c>
      <c r="Q142" s="208">
        <f>IF(ISNUMBER(Regressions!S152),ROUND(Regressions!S152, 1), NA())</f>
        <v>99.9</v>
      </c>
      <c r="R142" s="333">
        <f>IF(ISNUMBER(Regressions!T152),ROUND(Regressions!T152, 1), NA())</f>
        <v>0.1</v>
      </c>
      <c r="S142" s="230">
        <f>IF(ISNUMBER(Regressions!U152),ROUND(Regressions!U152, 1), NA())</f>
        <v>0</v>
      </c>
    </row>
    <row xmlns:x14ac="http://schemas.microsoft.com/office/spreadsheetml/2009/9/ac" r="143" x14ac:dyDescent="0.2">
      <c r="A143" s="329" t="str">
        <f>IF(ISBLANK(Regressions!A153), " ", Regressions!A153)</f>
        <v>Thailand</v>
      </c>
      <c r="B143" s="330">
        <f>IF(ISBLANK(Regressions!B153), " ", Regressions!B153)</f>
        <v>2015</v>
      </c>
      <c r="C143" s="335" t="str">
        <f>IF(ISBLANK(Regressions!C153), " ", Regressions!C153)</f>
        <v>Primary</v>
      </c>
      <c r="D143" s="331">
        <f>IF(ISBLANK(Regressions!D153), " ", Regressions!D153)</f>
        <v>4820564</v>
      </c>
      <c r="E143" s="207">
        <f>IF(ISNUMBER(Regressions!E153),ROUND(Regressions!E153, 1), NA())</f>
        <v>100</v>
      </c>
      <c r="F143" s="332">
        <f>IF(ISNUMBER(Regressions!F153),ROUND(Regressions!F153, 1), NA())</f>
        <v>100</v>
      </c>
      <c r="G143" s="229">
        <f>IF(ISNUMBER(Regressions!G153),ROUND(Regressions!G153, 1), NA())</f>
        <v>99.9</v>
      </c>
      <c r="H143" s="333">
        <f>IF(ISNUMBER(Regressions!H153),ROUND(Regressions!H153, 1), NA())</f>
        <v>0.1</v>
      </c>
      <c r="I143" s="230">
        <f>IF(ISNUMBER(Regressions!I153),ROUND(Regressions!I153, 1), NA())</f>
        <v>0</v>
      </c>
      <c r="J143" s="334">
        <f>IF(ISNUMBER(Regressions!K153),ROUND(Regressions!K153, 1), NA())</f>
        <v>100</v>
      </c>
      <c r="K143" s="332">
        <f>IF(ISNUMBER(Regressions!L153),ROUND(Regressions!L153, 1), NA())</f>
        <v>100</v>
      </c>
      <c r="L143" s="231">
        <f>IF(ISNUMBER(Regressions!M153),ROUND(Regressions!M153, 1), NA())</f>
        <v>100</v>
      </c>
      <c r="M143" s="333">
        <f>IF(ISNUMBER(Regressions!N153),ROUND(Regressions!N153, 1), NA())</f>
        <v>0</v>
      </c>
      <c r="N143" s="230">
        <f>IF(ISNUMBER(Regressions!O153),ROUND(Regressions!O153, 1), NA())</f>
        <v>0</v>
      </c>
      <c r="O143" s="334">
        <f>IF(ISNUMBER(Regressions!Q153),ROUND(Regressions!Q153, 1), NA())</f>
        <v>100</v>
      </c>
      <c r="P143" s="332">
        <f>IF(ISNUMBER(Regressions!R153),ROUND(Regressions!R153, 1), NA())</f>
        <v>100</v>
      </c>
      <c r="Q143" s="208">
        <f>IF(ISNUMBER(Regressions!S153),ROUND(Regressions!S153, 1), NA())</f>
        <v>99.9</v>
      </c>
      <c r="R143" s="333">
        <f>IF(ISNUMBER(Regressions!T153),ROUND(Regressions!T153, 1), NA())</f>
        <v>0.1</v>
      </c>
      <c r="S143" s="230">
        <f>IF(ISNUMBER(Regressions!U153),ROUND(Regressions!U153, 1), NA())</f>
        <v>0</v>
      </c>
    </row>
    <row xmlns:x14ac="http://schemas.microsoft.com/office/spreadsheetml/2009/9/ac" r="144" x14ac:dyDescent="0.2">
      <c r="A144" s="329" t="str">
        <f>IF(ISBLANK(Regressions!A154), " ", Regressions!A154)</f>
        <v>Thailand</v>
      </c>
      <c r="B144" s="330">
        <f>IF(ISBLANK(Regressions!B154), " ", Regressions!B154)</f>
        <v>2016</v>
      </c>
      <c r="C144" s="335" t="str">
        <f>IF(ISBLANK(Regressions!C154), " ", Regressions!C154)</f>
        <v>Primary</v>
      </c>
      <c r="D144" s="331">
        <f>IF(ISBLANK(Regressions!D154), " ", Regressions!D154)</f>
        <v>4769750</v>
      </c>
      <c r="E144" s="207">
        <f>IF(ISNUMBER(Regressions!E154),ROUND(Regressions!E154, 1), NA())</f>
        <v>100</v>
      </c>
      <c r="F144" s="332">
        <f>IF(ISNUMBER(Regressions!F154),ROUND(Regressions!F154, 1), NA())</f>
        <v>100</v>
      </c>
      <c r="G144" s="229">
        <f>IF(ISNUMBER(Regressions!G154),ROUND(Regressions!G154, 1), NA())</f>
        <v>99.9</v>
      </c>
      <c r="H144" s="333">
        <f>IF(ISNUMBER(Regressions!H154),ROUND(Regressions!H154, 1), NA())</f>
        <v>0.1</v>
      </c>
      <c r="I144" s="230">
        <f>IF(ISNUMBER(Regressions!I154),ROUND(Regressions!I154, 1), NA())</f>
        <v>0</v>
      </c>
      <c r="J144" s="334">
        <f>IF(ISNUMBER(Regressions!K154),ROUND(Regressions!K154, 1), NA())</f>
        <v>100</v>
      </c>
      <c r="K144" s="332">
        <f>IF(ISNUMBER(Regressions!L154),ROUND(Regressions!L154, 1), NA())</f>
        <v>100</v>
      </c>
      <c r="L144" s="231">
        <f>IF(ISNUMBER(Regressions!M154),ROUND(Regressions!M154, 1), NA())</f>
        <v>100</v>
      </c>
      <c r="M144" s="333">
        <f>IF(ISNUMBER(Regressions!N154),ROUND(Regressions!N154, 1), NA())</f>
        <v>0</v>
      </c>
      <c r="N144" s="230">
        <f>IF(ISNUMBER(Regressions!O154),ROUND(Regressions!O154, 1), NA())</f>
        <v>0</v>
      </c>
      <c r="O144" s="334">
        <f>IF(ISNUMBER(Regressions!Q154),ROUND(Regressions!Q154, 1), NA())</f>
        <v>100</v>
      </c>
      <c r="P144" s="332">
        <f>IF(ISNUMBER(Regressions!R154),ROUND(Regressions!R154, 1), NA())</f>
        <v>100</v>
      </c>
      <c r="Q144" s="208">
        <f>IF(ISNUMBER(Regressions!S154),ROUND(Regressions!S154, 1), NA())</f>
        <v>99.9</v>
      </c>
      <c r="R144" s="333">
        <f>IF(ISNUMBER(Regressions!T154),ROUND(Regressions!T154, 1), NA())</f>
        <v>0.1</v>
      </c>
      <c r="S144" s="230">
        <f>IF(ISNUMBER(Regressions!U154),ROUND(Regressions!U154, 1), NA())</f>
        <v>0</v>
      </c>
    </row>
    <row xmlns:x14ac="http://schemas.microsoft.com/office/spreadsheetml/2009/9/ac" r="145" x14ac:dyDescent="0.2">
      <c r="A145" s="329" t="str">
        <f>IF(ISBLANK(Regressions!A155), " ", Regressions!A155)</f>
        <v>Thailand</v>
      </c>
      <c r="B145" s="330">
        <f>IF(ISBLANK(Regressions!B155), " ", Regressions!B155)</f>
        <v>2017</v>
      </c>
      <c r="C145" s="335" t="str">
        <f>IF(ISBLANK(Regressions!C155), " ", Regressions!C155)</f>
        <v>Primary</v>
      </c>
      <c r="D145" s="331">
        <f>IF(ISBLANK(Regressions!D155), " ", Regressions!D155)</f>
        <v>4766140</v>
      </c>
      <c r="E145" s="207">
        <f>IF(ISNUMBER(Regressions!E155),ROUND(Regressions!E155, 1), NA())</f>
        <v>100</v>
      </c>
      <c r="F145" s="332">
        <f>IF(ISNUMBER(Regressions!F155),ROUND(Regressions!F155, 1), NA())</f>
        <v>100</v>
      </c>
      <c r="G145" s="229">
        <f>IF(ISNUMBER(Regressions!G155),ROUND(Regressions!G155, 1), NA())</f>
        <v>99.9</v>
      </c>
      <c r="H145" s="333">
        <f>IF(ISNUMBER(Regressions!H155),ROUND(Regressions!H155, 1), NA())</f>
        <v>0.1</v>
      </c>
      <c r="I145" s="230">
        <f>IF(ISNUMBER(Regressions!I155),ROUND(Regressions!I155, 1), NA())</f>
        <v>0</v>
      </c>
      <c r="J145" s="334">
        <f>IF(ISNUMBER(Regressions!K155),ROUND(Regressions!K155, 1), NA())</f>
        <v>100</v>
      </c>
      <c r="K145" s="332">
        <f>IF(ISNUMBER(Regressions!L155),ROUND(Regressions!L155, 1), NA())</f>
        <v>100</v>
      </c>
      <c r="L145" s="231">
        <f>IF(ISNUMBER(Regressions!M155),ROUND(Regressions!M155, 1), NA())</f>
        <v>100</v>
      </c>
      <c r="M145" s="333">
        <f>IF(ISNUMBER(Regressions!N155),ROUND(Regressions!N155, 1), NA())</f>
        <v>0</v>
      </c>
      <c r="N145" s="230">
        <f>IF(ISNUMBER(Regressions!O155),ROUND(Regressions!O155, 1), NA())</f>
        <v>0</v>
      </c>
      <c r="O145" s="334">
        <f>IF(ISNUMBER(Regressions!Q155),ROUND(Regressions!Q155, 1), NA())</f>
        <v>100</v>
      </c>
      <c r="P145" s="332">
        <f>IF(ISNUMBER(Regressions!R155),ROUND(Regressions!R155, 1), NA())</f>
        <v>100</v>
      </c>
      <c r="Q145" s="208">
        <f>IF(ISNUMBER(Regressions!S155),ROUND(Regressions!S155, 1), NA())</f>
        <v>99.9</v>
      </c>
      <c r="R145" s="333">
        <f>IF(ISNUMBER(Regressions!T155),ROUND(Regressions!T155, 1), NA())</f>
        <v>0.1</v>
      </c>
      <c r="S145" s="230">
        <f>IF(ISNUMBER(Regressions!U155),ROUND(Regressions!U155, 1), NA())</f>
        <v>0</v>
      </c>
    </row>
    <row xmlns:x14ac="http://schemas.microsoft.com/office/spreadsheetml/2009/9/ac" r="146" x14ac:dyDescent="0.2">
      <c r="A146" s="329" t="str">
        <f>IF(ISBLANK(Regressions!A156), " ", Regressions!A156)</f>
        <v>Thailand</v>
      </c>
      <c r="B146" s="330">
        <f>IF(ISBLANK(Regressions!B156), " ", Regressions!B156)</f>
        <v>2018</v>
      </c>
      <c r="C146" s="335" t="str">
        <f>IF(ISBLANK(Regressions!C156), " ", Regressions!C156)</f>
        <v>Primary</v>
      </c>
      <c r="D146" s="331">
        <f>IF(ISBLANK(Regressions!D156), " ", Regressions!D156)</f>
        <v>4801165</v>
      </c>
      <c r="E146" s="207">
        <f>IF(ISNUMBER(Regressions!E156),ROUND(Regressions!E156, 1), NA())</f>
        <v>100</v>
      </c>
      <c r="F146" s="332">
        <f>IF(ISNUMBER(Regressions!F156),ROUND(Regressions!F156, 1), NA())</f>
        <v>100</v>
      </c>
      <c r="G146" s="229">
        <f>IF(ISNUMBER(Regressions!G156),ROUND(Regressions!G156, 1), NA())</f>
        <v>99.9</v>
      </c>
      <c r="H146" s="333">
        <f>IF(ISNUMBER(Regressions!H156),ROUND(Regressions!H156, 1), NA())</f>
        <v>0.1</v>
      </c>
      <c r="I146" s="230">
        <f>IF(ISNUMBER(Regressions!I156),ROUND(Regressions!I156, 1), NA())</f>
        <v>0</v>
      </c>
      <c r="J146" s="334">
        <f>IF(ISNUMBER(Regressions!K156),ROUND(Regressions!K156, 1), NA())</f>
        <v>100</v>
      </c>
      <c r="K146" s="332">
        <f>IF(ISNUMBER(Regressions!L156),ROUND(Regressions!L156, 1), NA())</f>
        <v>100</v>
      </c>
      <c r="L146" s="231">
        <f>IF(ISNUMBER(Regressions!M156),ROUND(Regressions!M156, 1), NA())</f>
        <v>100</v>
      </c>
      <c r="M146" s="333">
        <f>IF(ISNUMBER(Regressions!N156),ROUND(Regressions!N156, 1), NA())</f>
        <v>0</v>
      </c>
      <c r="N146" s="230">
        <f>IF(ISNUMBER(Regressions!O156),ROUND(Regressions!O156, 1), NA())</f>
        <v>0</v>
      </c>
      <c r="O146" s="334">
        <f>IF(ISNUMBER(Regressions!Q156),ROUND(Regressions!Q156, 1), NA())</f>
        <v>100</v>
      </c>
      <c r="P146" s="332">
        <f>IF(ISNUMBER(Regressions!R156),ROUND(Regressions!R156, 1), NA())</f>
        <v>100</v>
      </c>
      <c r="Q146" s="208">
        <f>IF(ISNUMBER(Regressions!S156),ROUND(Regressions!S156, 1), NA())</f>
        <v>99.9</v>
      </c>
      <c r="R146" s="333">
        <f>IF(ISNUMBER(Regressions!T156),ROUND(Regressions!T156, 1), NA())</f>
        <v>0.1</v>
      </c>
      <c r="S146" s="230">
        <f>IF(ISNUMBER(Regressions!U156),ROUND(Regressions!U156, 1), NA())</f>
        <v>0</v>
      </c>
    </row>
    <row xmlns:x14ac="http://schemas.microsoft.com/office/spreadsheetml/2009/9/ac" r="147" x14ac:dyDescent="0.2">
      <c r="A147" s="329" t="str">
        <f>IF(ISBLANK(Regressions!A157), " ", Regressions!A157)</f>
        <v>Thailand</v>
      </c>
      <c r="B147" s="330">
        <f>IF(ISBLANK(Regressions!B157), " ", Regressions!B157)</f>
        <v>2019</v>
      </c>
      <c r="C147" s="335" t="str">
        <f>IF(ISBLANK(Regressions!C157), " ", Regressions!C157)</f>
        <v>Primary</v>
      </c>
      <c r="D147" s="331">
        <f>IF(ISBLANK(Regressions!D157), " ", Regressions!D157)</f>
        <v>4785207</v>
      </c>
      <c r="E147" s="207">
        <f>IF(ISNUMBER(Regressions!E157),ROUND(Regressions!E157, 1), NA())</f>
        <v>100</v>
      </c>
      <c r="F147" s="332">
        <f>IF(ISNUMBER(Regressions!F157),ROUND(Regressions!F157, 1), NA())</f>
        <v>100</v>
      </c>
      <c r="G147" s="229">
        <f>IF(ISNUMBER(Regressions!G157),ROUND(Regressions!G157, 1), NA())</f>
        <v>99.9</v>
      </c>
      <c r="H147" s="333">
        <f>IF(ISNUMBER(Regressions!H157),ROUND(Regressions!H157, 1), NA())</f>
        <v>0.1</v>
      </c>
      <c r="I147" s="230">
        <f>IF(ISNUMBER(Regressions!I157),ROUND(Regressions!I157, 1), NA())</f>
        <v>0</v>
      </c>
      <c r="J147" s="334">
        <f>IF(ISNUMBER(Regressions!K157),ROUND(Regressions!K157, 1), NA())</f>
        <v>100</v>
      </c>
      <c r="K147" s="332">
        <f>IF(ISNUMBER(Regressions!L157),ROUND(Regressions!L157, 1), NA())</f>
        <v>100</v>
      </c>
      <c r="L147" s="231">
        <f>IF(ISNUMBER(Regressions!M157),ROUND(Regressions!M157, 1), NA())</f>
        <v>100</v>
      </c>
      <c r="M147" s="333">
        <f>IF(ISNUMBER(Regressions!N157),ROUND(Regressions!N157, 1), NA())</f>
        <v>0</v>
      </c>
      <c r="N147" s="230">
        <f>IF(ISNUMBER(Regressions!O157),ROUND(Regressions!O157, 1), NA())</f>
        <v>0</v>
      </c>
      <c r="O147" s="334">
        <f>IF(ISNUMBER(Regressions!Q157),ROUND(Regressions!Q157, 1), NA())</f>
        <v>100</v>
      </c>
      <c r="P147" s="332">
        <f>IF(ISNUMBER(Regressions!R157),ROUND(Regressions!R157, 1), NA())</f>
        <v>100</v>
      </c>
      <c r="Q147" s="208">
        <f>IF(ISNUMBER(Regressions!S157),ROUND(Regressions!S157, 1), NA())</f>
        <v>99.9</v>
      </c>
      <c r="R147" s="333">
        <f>IF(ISNUMBER(Regressions!T157),ROUND(Regressions!T157, 1), NA())</f>
        <v>0.1</v>
      </c>
      <c r="S147" s="230">
        <f>IF(ISNUMBER(Regressions!U157),ROUND(Regressions!U157, 1), NA())</f>
        <v>0</v>
      </c>
    </row>
    <row xmlns:x14ac="http://schemas.microsoft.com/office/spreadsheetml/2009/9/ac" r="148" x14ac:dyDescent="0.2">
      <c r="A148" s="329" t="str">
        <f>IF(ISBLANK(Regressions!A158), " ", Regressions!A158)</f>
        <v>Thailand</v>
      </c>
      <c r="B148" s="330">
        <f>IF(ISBLANK(Regressions!B158), " ", Regressions!B158)</f>
        <v>2020</v>
      </c>
      <c r="C148" s="335" t="str">
        <f>IF(ISBLANK(Regressions!C158), " ", Regressions!C158)</f>
        <v>Primary</v>
      </c>
      <c r="D148" s="331">
        <f>IF(ISBLANK(Regressions!D158), " ", Regressions!D158)</f>
        <v>4771257</v>
      </c>
      <c r="E148" s="207">
        <f>IF(ISNUMBER(Regressions!E158),ROUND(Regressions!E158, 1), NA())</f>
        <v>100</v>
      </c>
      <c r="F148" s="332">
        <f>IF(ISNUMBER(Regressions!F158),ROUND(Regressions!F158, 1), NA())</f>
        <v>100</v>
      </c>
      <c r="G148" s="229">
        <f>IF(ISNUMBER(Regressions!G158),ROUND(Regressions!G158, 1), NA())</f>
        <v>100</v>
      </c>
      <c r="H148" s="333">
        <f>IF(ISNUMBER(Regressions!H158),ROUND(Regressions!H158, 1), NA())</f>
        <v>0</v>
      </c>
      <c r="I148" s="230">
        <f>IF(ISNUMBER(Regressions!I158),ROUND(Regressions!I158, 1), NA())</f>
        <v>0</v>
      </c>
      <c r="J148" s="334">
        <f>IF(ISNUMBER(Regressions!K158),ROUND(Regressions!K158, 1), NA())</f>
        <v>100</v>
      </c>
      <c r="K148" s="332">
        <f>IF(ISNUMBER(Regressions!L158),ROUND(Regressions!L158, 1), NA())</f>
        <v>100</v>
      </c>
      <c r="L148" s="231">
        <f>IF(ISNUMBER(Regressions!M158),ROUND(Regressions!M158, 1), NA())</f>
        <v>100</v>
      </c>
      <c r="M148" s="333">
        <f>IF(ISNUMBER(Regressions!N158),ROUND(Regressions!N158, 1), NA())</f>
        <v>0</v>
      </c>
      <c r="N148" s="230">
        <f>IF(ISNUMBER(Regressions!O158),ROUND(Regressions!O158, 1), NA())</f>
        <v>0</v>
      </c>
      <c r="O148" s="334">
        <f>IF(ISNUMBER(Regressions!Q158),ROUND(Regressions!Q158, 1), NA())</f>
        <v>100</v>
      </c>
      <c r="P148" s="332">
        <f>IF(ISNUMBER(Regressions!R158),ROUND(Regressions!R158, 1), NA())</f>
        <v>100</v>
      </c>
      <c r="Q148" s="208">
        <f>IF(ISNUMBER(Regressions!S158),ROUND(Regressions!S158, 1), NA())</f>
        <v>100</v>
      </c>
      <c r="R148" s="333">
        <f>IF(ISNUMBER(Regressions!T158),ROUND(Regressions!T158, 1), NA())</f>
        <v>0</v>
      </c>
      <c r="S148" s="230">
        <f>IF(ISNUMBER(Regressions!U158),ROUND(Regressions!U158, 1), NA())</f>
        <v>0</v>
      </c>
    </row>
    <row xmlns:x14ac="http://schemas.microsoft.com/office/spreadsheetml/2009/9/ac" r="149" x14ac:dyDescent="0.2">
      <c r="A149" s="380" t="str">
        <f>IF(ISBLANK(Regressions!A159), " ", Regressions!A159)</f>
        <v>Thailand</v>
      </c>
      <c r="B149" s="381">
        <f>IF(ISBLANK(Regressions!B159), " ", Regressions!B159)</f>
        <v>2021</v>
      </c>
      <c r="C149" s="382" t="str">
        <f>IF(ISBLANK(Regressions!C159), " ", Regressions!C159)</f>
        <v>Primary</v>
      </c>
      <c r="D149" s="383">
        <f>IF(ISBLANK(Regressions!D159), " ", Regressions!D159)</f>
        <v>4718930</v>
      </c>
      <c r="E149" s="386">
        <f>IF(ISNUMBER(Regressions!E159),ROUND(Regressions!E159, 1), NA())</f>
        <v>100</v>
      </c>
      <c r="F149" s="384">
        <f>IF(ISNUMBER(Regressions!F159),ROUND(Regressions!F159, 1), NA())</f>
        <v>100</v>
      </c>
      <c r="G149" s="387">
        <f>IF(ISNUMBER(Regressions!G159),ROUND(Regressions!G159, 1), NA())</f>
        <v>100</v>
      </c>
      <c r="H149" s="385">
        <f>IF(ISNUMBER(Regressions!H159),ROUND(Regressions!H159, 1), NA())</f>
        <v>0</v>
      </c>
      <c r="I149" s="388">
        <f>IF(ISNUMBER(Regressions!I159),ROUND(Regressions!I159, 1), NA())</f>
        <v>0</v>
      </c>
      <c r="J149" s="386">
        <f>IF(ISNUMBER(Regressions!K159),ROUND(Regressions!K159, 1), NA())</f>
        <v>100</v>
      </c>
      <c r="K149" s="384">
        <f>IF(ISNUMBER(Regressions!L159),ROUND(Regressions!L159, 1), NA())</f>
        <v>100</v>
      </c>
      <c r="L149" s="389">
        <f>IF(ISNUMBER(Regressions!M159),ROUND(Regressions!M159, 1), NA())</f>
        <v>100</v>
      </c>
      <c r="M149" s="385">
        <f>IF(ISNUMBER(Regressions!N159),ROUND(Regressions!N159, 1), NA())</f>
        <v>0</v>
      </c>
      <c r="N149" s="388">
        <f>IF(ISNUMBER(Regressions!O159),ROUND(Regressions!O159, 1), NA())</f>
        <v>0</v>
      </c>
      <c r="O149" s="386">
        <f>IF(ISNUMBER(Regressions!Q159),ROUND(Regressions!Q159, 1), NA())</f>
        <v>100</v>
      </c>
      <c r="P149" s="384">
        <f>IF(ISNUMBER(Regressions!R159),ROUND(Regressions!R159, 1), NA())</f>
        <v>100</v>
      </c>
      <c r="Q149" s="390">
        <f>IF(ISNUMBER(Regressions!S159),ROUND(Regressions!S159, 1), NA())</f>
        <v>100</v>
      </c>
      <c r="R149" s="385">
        <f>IF(ISNUMBER(Regressions!T159),ROUND(Regressions!T159, 1), NA())</f>
        <v>0</v>
      </c>
      <c r="S149" s="388">
        <f>IF(ISNUMBER(Regressions!U159),ROUND(Regressions!U159, 1), NA())</f>
        <v>0</v>
      </c>
      <c r="T149" s="379"/>
      <c r="U149" s="379"/>
      <c r="V149" s="379"/>
      <c r="W149" s="379"/>
      <c r="X149" s="379"/>
      <c r="Y149" s="379"/>
      <c r="Z149" s="379"/>
      <c r="AA149" s="379"/>
      <c r="AB149" s="379"/>
      <c r="AC149" s="379"/>
    </row>
    <row xmlns:x14ac="http://schemas.microsoft.com/office/spreadsheetml/2009/9/ac" r="150" x14ac:dyDescent="0.2">
      <c r="A150" s="329" t="str">
        <f>IF(ISBLANK(Regressions!A160), " ", Regressions!A160)</f>
        <v>Thailand</v>
      </c>
      <c r="B150" s="330">
        <f>IF(ISBLANK(Regressions!B160), " ", Regressions!B160)</f>
        <v>2022</v>
      </c>
      <c r="C150" s="335" t="str">
        <f>IF(ISBLANK(Regressions!C160), " ", Regressions!C160)</f>
        <v>Primary</v>
      </c>
      <c r="D150" s="331">
        <f>IF(ISBLANK(Regressions!D160), " ", Regressions!D160)</f>
        <v>4651455</v>
      </c>
      <c r="E150" s="207">
        <f>IF(ISNUMBER(Regressions!E160),ROUND(Regressions!E160, 1), NA())</f>
        <v>100</v>
      </c>
      <c r="F150" s="332">
        <f>IF(ISNUMBER(Regressions!F160),ROUND(Regressions!F160, 1), NA())</f>
        <v>100</v>
      </c>
      <c r="G150" s="229">
        <f>IF(ISNUMBER(Regressions!G160),ROUND(Regressions!G160, 1), NA())</f>
        <v>100</v>
      </c>
      <c r="H150" s="333">
        <f>IF(ISNUMBER(Regressions!H160),ROUND(Regressions!H160, 1), NA())</f>
        <v>0</v>
      </c>
      <c r="I150" s="230">
        <f>IF(ISNUMBER(Regressions!I160),ROUND(Regressions!I160, 1), NA())</f>
        <v>0</v>
      </c>
      <c r="J150" s="334">
        <f>IF(ISNUMBER(Regressions!K160),ROUND(Regressions!K160, 1), NA())</f>
        <v>100</v>
      </c>
      <c r="K150" s="332">
        <f>IF(ISNUMBER(Regressions!L160),ROUND(Regressions!L160, 1), NA())</f>
        <v>100</v>
      </c>
      <c r="L150" s="231">
        <f>IF(ISNUMBER(Regressions!M160),ROUND(Regressions!M160, 1), NA())</f>
        <v>100</v>
      </c>
      <c r="M150" s="333">
        <f>IF(ISNUMBER(Regressions!N160),ROUND(Regressions!N160, 1), NA())</f>
        <v>0</v>
      </c>
      <c r="N150" s="230">
        <f>IF(ISNUMBER(Regressions!O160),ROUND(Regressions!O160, 1), NA())</f>
        <v>0</v>
      </c>
      <c r="O150" s="334">
        <f>IF(ISNUMBER(Regressions!Q160),ROUND(Regressions!Q160, 1), NA())</f>
        <v>100</v>
      </c>
      <c r="P150" s="332">
        <f>IF(ISNUMBER(Regressions!R160),ROUND(Regressions!R160, 1), NA())</f>
        <v>100</v>
      </c>
      <c r="Q150" s="208">
        <f>IF(ISNUMBER(Regressions!S160),ROUND(Regressions!S160, 1), NA())</f>
        <v>100</v>
      </c>
      <c r="R150" s="333">
        <f>IF(ISNUMBER(Regressions!T160),ROUND(Regressions!T160, 1), NA())</f>
        <v>0</v>
      </c>
      <c r="S150" s="230">
        <f>IF(ISNUMBER(Regressions!U160),ROUND(Regressions!U160, 1), NA())</f>
        <v>0</v>
      </c>
    </row>
    <row xmlns:x14ac="http://schemas.microsoft.com/office/spreadsheetml/2009/9/ac" r="151" x14ac:dyDescent="0.2">
      <c r="A151" s="336" t="str">
        <f>IF(ISBLANK(Regressions!A161), " ", Regressions!A161)</f>
        <v>Thailand</v>
      </c>
      <c r="B151" s="337">
        <f>IF(ISBLANK(Regressions!B161), " ", Regressions!B161)</f>
        <v>2023</v>
      </c>
      <c r="C151" s="338" t="str">
        <f>IF(ISBLANK(Regressions!C161), " ", Regressions!C161)</f>
        <v>Primary</v>
      </c>
      <c r="D151" s="339">
        <f>IF(ISBLANK(Regressions!D161), " ", Regressions!D161)</f>
        <v>4626360</v>
      </c>
      <c r="E151" s="340">
        <f>IF(ISNUMBER(Regressions!E161),ROUND(Regressions!E161, 1), NA())</f>
        <v>100</v>
      </c>
      <c r="F151" s="341">
        <f>IF(ISNUMBER(Regressions!F161),ROUND(Regressions!F161, 1), NA())</f>
        <v>100</v>
      </c>
      <c r="G151" s="342">
        <f>IF(ISNUMBER(Regressions!G161),ROUND(Regressions!G161, 1), NA())</f>
        <v>100</v>
      </c>
      <c r="H151" s="343">
        <f>IF(ISNUMBER(Regressions!H161),ROUND(Regressions!H161, 1), NA())</f>
        <v>0</v>
      </c>
      <c r="I151" s="344">
        <f>IF(ISNUMBER(Regressions!I161),ROUND(Regressions!I161, 1), NA())</f>
        <v>0</v>
      </c>
      <c r="J151" s="345">
        <f>IF(ISNUMBER(Regressions!K161),ROUND(Regressions!K161, 1), NA())</f>
        <v>100</v>
      </c>
      <c r="K151" s="341">
        <f>IF(ISNUMBER(Regressions!L161),ROUND(Regressions!L161, 1), NA())</f>
        <v>100</v>
      </c>
      <c r="L151" s="346">
        <f>IF(ISNUMBER(Regressions!M161),ROUND(Regressions!M161, 1), NA())</f>
        <v>100</v>
      </c>
      <c r="M151" s="343">
        <f>IF(ISNUMBER(Regressions!N161),ROUND(Regressions!N161, 1), NA())</f>
        <v>0</v>
      </c>
      <c r="N151" s="344">
        <f>IF(ISNUMBER(Regressions!O161),ROUND(Regressions!O161, 1), NA())</f>
        <v>0</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Thailand</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Thailand</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Thailand</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Thailand</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Thailand</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Thailand</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Thailand</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Thailand</v>
      </c>
      <c r="B159" s="330">
        <f>IF(ISBLANK(Regressions!B169), " ", Regressions!B169)</f>
        <v>2000</v>
      </c>
      <c r="C159" s="335" t="str">
        <f>IF(ISBLANK(Regressions!C169), " ", Regressions!C169)</f>
        <v>Secondary</v>
      </c>
      <c r="D159" s="331">
        <f>IF(ISBLANK(Regressions!D169), " ", Regressions!D169)</f>
        <v>5659072</v>
      </c>
      <c r="E159" s="207">
        <f>IF(ISNUMBER(Regressions!E169),ROUND(Regressions!E169, 1), NA())</f>
        <v>100</v>
      </c>
      <c r="F159" s="332">
        <f>IF(ISNUMBER(Regressions!F169),ROUND(Regressions!F169, 1), NA())</f>
        <v>100</v>
      </c>
      <c r="G159" s="229">
        <f>IF(ISNUMBER(Regressions!G169),ROUND(Regressions!G169, 1), NA())</f>
        <v>99.9</v>
      </c>
      <c r="H159" s="333">
        <f>IF(ISNUMBER(Regressions!H169),ROUND(Regressions!H169, 1), NA())</f>
        <v>0.1</v>
      </c>
      <c r="I159" s="230">
        <f>IF(ISNUMBER(Regressions!I169),ROUND(Regressions!I169, 1), NA())</f>
        <v>0</v>
      </c>
      <c r="J159" s="334">
        <f>IF(ISNUMBER(Regressions!K169),ROUND(Regressions!K169, 1), NA())</f>
        <v>100</v>
      </c>
      <c r="K159" s="332">
        <f>IF(ISNUMBER(Regressions!L169),ROUND(Regressions!L169, 1), NA())</f>
        <v>100</v>
      </c>
      <c r="L159" s="231">
        <f>IF(ISNUMBER(Regressions!M169),ROUND(Regressions!M169, 1), NA())</f>
        <v>100</v>
      </c>
      <c r="M159" s="333">
        <f>IF(ISNUMBER(Regressions!N169),ROUND(Regressions!N169, 1), NA())</f>
        <v>0</v>
      </c>
      <c r="N159" s="230">
        <f>IF(ISNUMBER(Regressions!O169),ROUND(Regressions!O169, 1), NA())</f>
        <v>0</v>
      </c>
      <c r="O159" s="334">
        <f>IF(ISNUMBER(Regressions!Q169),ROUND(Regressions!Q169, 1), NA())</f>
        <v>100</v>
      </c>
      <c r="P159" s="332">
        <f>IF(ISNUMBER(Regressions!R169),ROUND(Regressions!R169, 1), NA())</f>
        <v>100</v>
      </c>
      <c r="Q159" s="208">
        <f>IF(ISNUMBER(Regressions!S169),ROUND(Regressions!S169, 1), NA())</f>
        <v>99.9</v>
      </c>
      <c r="R159" s="333">
        <f>IF(ISNUMBER(Regressions!T169),ROUND(Regressions!T169, 1), NA())</f>
        <v>0.1</v>
      </c>
      <c r="S159" s="230">
        <f>IF(ISNUMBER(Regressions!U169),ROUND(Regressions!U169, 1), NA())</f>
        <v>0</v>
      </c>
    </row>
    <row xmlns:x14ac="http://schemas.microsoft.com/office/spreadsheetml/2009/9/ac" r="160" x14ac:dyDescent="0.2">
      <c r="A160" s="329" t="str">
        <f>IF(ISBLANK(Regressions!A170), " ", Regressions!A170)</f>
        <v>Thailand</v>
      </c>
      <c r="B160" s="330">
        <f>IF(ISBLANK(Regressions!B170), " ", Regressions!B170)</f>
        <v>2001</v>
      </c>
      <c r="C160" s="335" t="str">
        <f>IF(ISBLANK(Regressions!C170), " ", Regressions!C170)</f>
        <v>Secondary</v>
      </c>
      <c r="D160" s="331">
        <f>IF(ISBLANK(Regressions!D170), " ", Regressions!D170)</f>
        <v>5576882</v>
      </c>
      <c r="E160" s="207">
        <f>IF(ISNUMBER(Regressions!E170),ROUND(Regressions!E170, 1), NA())</f>
        <v>100</v>
      </c>
      <c r="F160" s="332">
        <f>IF(ISNUMBER(Regressions!F170),ROUND(Regressions!F170, 1), NA())</f>
        <v>100</v>
      </c>
      <c r="G160" s="229">
        <f>IF(ISNUMBER(Regressions!G170),ROUND(Regressions!G170, 1), NA())</f>
        <v>99.9</v>
      </c>
      <c r="H160" s="333">
        <f>IF(ISNUMBER(Regressions!H170),ROUND(Regressions!H170, 1), NA())</f>
        <v>0.1</v>
      </c>
      <c r="I160" s="230">
        <f>IF(ISNUMBER(Regressions!I170),ROUND(Regressions!I170, 1), NA())</f>
        <v>0</v>
      </c>
      <c r="J160" s="334">
        <f>IF(ISNUMBER(Regressions!K170),ROUND(Regressions!K170, 1), NA())</f>
        <v>100</v>
      </c>
      <c r="K160" s="332">
        <f>IF(ISNUMBER(Regressions!L170),ROUND(Regressions!L170, 1), NA())</f>
        <v>100</v>
      </c>
      <c r="L160" s="231">
        <f>IF(ISNUMBER(Regressions!M170),ROUND(Regressions!M170, 1), NA())</f>
        <v>100</v>
      </c>
      <c r="M160" s="333">
        <f>IF(ISNUMBER(Regressions!N170),ROUND(Regressions!N170, 1), NA())</f>
        <v>0</v>
      </c>
      <c r="N160" s="230">
        <f>IF(ISNUMBER(Regressions!O170),ROUND(Regressions!O170, 1), NA())</f>
        <v>0</v>
      </c>
      <c r="O160" s="334">
        <f>IF(ISNUMBER(Regressions!Q170),ROUND(Regressions!Q170, 1), NA())</f>
        <v>100</v>
      </c>
      <c r="P160" s="332">
        <f>IF(ISNUMBER(Regressions!R170),ROUND(Regressions!R170, 1), NA())</f>
        <v>100</v>
      </c>
      <c r="Q160" s="208">
        <f>IF(ISNUMBER(Regressions!S170),ROUND(Regressions!S170, 1), NA())</f>
        <v>99.9</v>
      </c>
      <c r="R160" s="333">
        <f>IF(ISNUMBER(Regressions!T170),ROUND(Regressions!T170, 1), NA())</f>
        <v>0.1</v>
      </c>
      <c r="S160" s="230">
        <f>IF(ISNUMBER(Regressions!U170),ROUND(Regressions!U170, 1), NA())</f>
        <v>0</v>
      </c>
    </row>
    <row xmlns:x14ac="http://schemas.microsoft.com/office/spreadsheetml/2009/9/ac" r="161" x14ac:dyDescent="0.2">
      <c r="A161" s="329" t="str">
        <f>IF(ISBLANK(Regressions!A171), " ", Regressions!A171)</f>
        <v>Thailand</v>
      </c>
      <c r="B161" s="330">
        <f>IF(ISBLANK(Regressions!B171), " ", Regressions!B171)</f>
        <v>2002</v>
      </c>
      <c r="C161" s="335" t="str">
        <f>IF(ISBLANK(Regressions!C171), " ", Regressions!C171)</f>
        <v>Secondary</v>
      </c>
      <c r="D161" s="331">
        <f>IF(ISBLANK(Regressions!D171), " ", Regressions!D171)</f>
        <v>5561720</v>
      </c>
      <c r="E161" s="207">
        <f>IF(ISNUMBER(Regressions!E171),ROUND(Regressions!E171, 1), NA())</f>
        <v>100</v>
      </c>
      <c r="F161" s="332">
        <f>IF(ISNUMBER(Regressions!F171),ROUND(Regressions!F171, 1), NA())</f>
        <v>100</v>
      </c>
      <c r="G161" s="229">
        <f>IF(ISNUMBER(Regressions!G171),ROUND(Regressions!G171, 1), NA())</f>
        <v>99.9</v>
      </c>
      <c r="H161" s="333">
        <f>IF(ISNUMBER(Regressions!H171),ROUND(Regressions!H171, 1), NA())</f>
        <v>0.1</v>
      </c>
      <c r="I161" s="230">
        <f>IF(ISNUMBER(Regressions!I171),ROUND(Regressions!I171, 1), NA())</f>
        <v>0</v>
      </c>
      <c r="J161" s="334">
        <f>IF(ISNUMBER(Regressions!K171),ROUND(Regressions!K171, 1), NA())</f>
        <v>100</v>
      </c>
      <c r="K161" s="332">
        <f>IF(ISNUMBER(Regressions!L171),ROUND(Regressions!L171, 1), NA())</f>
        <v>100</v>
      </c>
      <c r="L161" s="231">
        <f>IF(ISNUMBER(Regressions!M171),ROUND(Regressions!M171, 1), NA())</f>
        <v>100</v>
      </c>
      <c r="M161" s="333">
        <f>IF(ISNUMBER(Regressions!N171),ROUND(Regressions!N171, 1), NA())</f>
        <v>0</v>
      </c>
      <c r="N161" s="230">
        <f>IF(ISNUMBER(Regressions!O171),ROUND(Regressions!O171, 1), NA())</f>
        <v>0</v>
      </c>
      <c r="O161" s="334">
        <f>IF(ISNUMBER(Regressions!Q171),ROUND(Regressions!Q171, 1), NA())</f>
        <v>100</v>
      </c>
      <c r="P161" s="332">
        <f>IF(ISNUMBER(Regressions!R171),ROUND(Regressions!R171, 1), NA())</f>
        <v>100</v>
      </c>
      <c r="Q161" s="208">
        <f>IF(ISNUMBER(Regressions!S171),ROUND(Regressions!S171, 1), NA())</f>
        <v>99.9</v>
      </c>
      <c r="R161" s="333">
        <f>IF(ISNUMBER(Regressions!T171),ROUND(Regressions!T171, 1), NA())</f>
        <v>0.1</v>
      </c>
      <c r="S161" s="230">
        <f>IF(ISNUMBER(Regressions!U171),ROUND(Regressions!U171, 1), NA())</f>
        <v>0</v>
      </c>
    </row>
    <row xmlns:x14ac="http://schemas.microsoft.com/office/spreadsheetml/2009/9/ac" r="162" x14ac:dyDescent="0.2">
      <c r="A162" s="329" t="str">
        <f>IF(ISBLANK(Regressions!A172), " ", Regressions!A172)</f>
        <v>Thailand</v>
      </c>
      <c r="B162" s="330">
        <f>IF(ISBLANK(Regressions!B172), " ", Regressions!B172)</f>
        <v>2003</v>
      </c>
      <c r="C162" s="335" t="str">
        <f>IF(ISBLANK(Regressions!C172), " ", Regressions!C172)</f>
        <v>Secondary</v>
      </c>
      <c r="D162" s="331">
        <f>IF(ISBLANK(Regressions!D172), " ", Regressions!D172)</f>
        <v>5555460</v>
      </c>
      <c r="E162" s="207">
        <f>IF(ISNUMBER(Regressions!E172),ROUND(Regressions!E172, 1), NA())</f>
        <v>100</v>
      </c>
      <c r="F162" s="332">
        <f>IF(ISNUMBER(Regressions!F172),ROUND(Regressions!F172, 1), NA())</f>
        <v>100</v>
      </c>
      <c r="G162" s="229">
        <f>IF(ISNUMBER(Regressions!G172),ROUND(Regressions!G172, 1), NA())</f>
        <v>99.9</v>
      </c>
      <c r="H162" s="333">
        <f>IF(ISNUMBER(Regressions!H172),ROUND(Regressions!H172, 1), NA())</f>
        <v>0.1</v>
      </c>
      <c r="I162" s="230">
        <f>IF(ISNUMBER(Regressions!I172),ROUND(Regressions!I172, 1), NA())</f>
        <v>0</v>
      </c>
      <c r="J162" s="334">
        <f>IF(ISNUMBER(Regressions!K172),ROUND(Regressions!K172, 1), NA())</f>
        <v>100</v>
      </c>
      <c r="K162" s="332">
        <f>IF(ISNUMBER(Regressions!L172),ROUND(Regressions!L172, 1), NA())</f>
        <v>100</v>
      </c>
      <c r="L162" s="231">
        <f>IF(ISNUMBER(Regressions!M172),ROUND(Regressions!M172, 1), NA())</f>
        <v>100</v>
      </c>
      <c r="M162" s="333">
        <f>IF(ISNUMBER(Regressions!N172),ROUND(Regressions!N172, 1), NA())</f>
        <v>0</v>
      </c>
      <c r="N162" s="230">
        <f>IF(ISNUMBER(Regressions!O172),ROUND(Regressions!O172, 1), NA())</f>
        <v>0</v>
      </c>
      <c r="O162" s="334">
        <f>IF(ISNUMBER(Regressions!Q172),ROUND(Regressions!Q172, 1), NA())</f>
        <v>100</v>
      </c>
      <c r="P162" s="332">
        <f>IF(ISNUMBER(Regressions!R172),ROUND(Regressions!R172, 1), NA())</f>
        <v>100</v>
      </c>
      <c r="Q162" s="208">
        <f>IF(ISNUMBER(Regressions!S172),ROUND(Regressions!S172, 1), NA())</f>
        <v>99.9</v>
      </c>
      <c r="R162" s="333">
        <f>IF(ISNUMBER(Regressions!T172),ROUND(Regressions!T172, 1), NA())</f>
        <v>0.1</v>
      </c>
      <c r="S162" s="230">
        <f>IF(ISNUMBER(Regressions!U172),ROUND(Regressions!U172, 1), NA())</f>
        <v>0</v>
      </c>
    </row>
    <row xmlns:x14ac="http://schemas.microsoft.com/office/spreadsheetml/2009/9/ac" r="163" x14ac:dyDescent="0.2">
      <c r="A163" s="329" t="str">
        <f>IF(ISBLANK(Regressions!A173), " ", Regressions!A173)</f>
        <v>Thailand</v>
      </c>
      <c r="B163" s="330">
        <f>IF(ISBLANK(Regressions!B173), " ", Regressions!B173)</f>
        <v>2004</v>
      </c>
      <c r="C163" s="335" t="str">
        <f>IF(ISBLANK(Regressions!C173), " ", Regressions!C173)</f>
        <v>Secondary</v>
      </c>
      <c r="D163" s="331">
        <f>IF(ISBLANK(Regressions!D173), " ", Regressions!D173)</f>
        <v>5600000</v>
      </c>
      <c r="E163" s="207">
        <f>IF(ISNUMBER(Regressions!E173),ROUND(Regressions!E173, 1), NA())</f>
        <v>100</v>
      </c>
      <c r="F163" s="332">
        <f>IF(ISNUMBER(Regressions!F173),ROUND(Regressions!F173, 1), NA())</f>
        <v>100</v>
      </c>
      <c r="G163" s="229">
        <f>IF(ISNUMBER(Regressions!G173),ROUND(Regressions!G173, 1), NA())</f>
        <v>99.9</v>
      </c>
      <c r="H163" s="333">
        <f>IF(ISNUMBER(Regressions!H173),ROUND(Regressions!H173, 1), NA())</f>
        <v>0.1</v>
      </c>
      <c r="I163" s="230">
        <f>IF(ISNUMBER(Regressions!I173),ROUND(Regressions!I173, 1), NA())</f>
        <v>0</v>
      </c>
      <c r="J163" s="334">
        <f>IF(ISNUMBER(Regressions!K173),ROUND(Regressions!K173, 1), NA())</f>
        <v>100</v>
      </c>
      <c r="K163" s="332">
        <f>IF(ISNUMBER(Regressions!L173),ROUND(Regressions!L173, 1), NA())</f>
        <v>100</v>
      </c>
      <c r="L163" s="231">
        <f>IF(ISNUMBER(Regressions!M173),ROUND(Regressions!M173, 1), NA())</f>
        <v>100</v>
      </c>
      <c r="M163" s="333">
        <f>IF(ISNUMBER(Regressions!N173),ROUND(Regressions!N173, 1), NA())</f>
        <v>0</v>
      </c>
      <c r="N163" s="230">
        <f>IF(ISNUMBER(Regressions!O173),ROUND(Regressions!O173, 1), NA())</f>
        <v>0</v>
      </c>
      <c r="O163" s="334">
        <f>IF(ISNUMBER(Regressions!Q173),ROUND(Regressions!Q173, 1), NA())</f>
        <v>100</v>
      </c>
      <c r="P163" s="332">
        <f>IF(ISNUMBER(Regressions!R173),ROUND(Regressions!R173, 1), NA())</f>
        <v>100</v>
      </c>
      <c r="Q163" s="208">
        <f>IF(ISNUMBER(Regressions!S173),ROUND(Regressions!S173, 1), NA())</f>
        <v>99.9</v>
      </c>
      <c r="R163" s="333">
        <f>IF(ISNUMBER(Regressions!T173),ROUND(Regressions!T173, 1), NA())</f>
        <v>0.1</v>
      </c>
      <c r="S163" s="230">
        <f>IF(ISNUMBER(Regressions!U173),ROUND(Regressions!U173, 1), NA())</f>
        <v>0</v>
      </c>
    </row>
    <row xmlns:x14ac="http://schemas.microsoft.com/office/spreadsheetml/2009/9/ac" r="164" x14ac:dyDescent="0.2">
      <c r="A164" s="329" t="str">
        <f>IF(ISBLANK(Regressions!A174), " ", Regressions!A174)</f>
        <v>Thailand</v>
      </c>
      <c r="B164" s="330">
        <f>IF(ISBLANK(Regressions!B174), " ", Regressions!B174)</f>
        <v>2005</v>
      </c>
      <c r="C164" s="335" t="str">
        <f>IF(ISBLANK(Regressions!C174), " ", Regressions!C174)</f>
        <v>Secondary</v>
      </c>
      <c r="D164" s="331">
        <f>IF(ISBLANK(Regressions!D174), " ", Regressions!D174)</f>
        <v>5663529</v>
      </c>
      <c r="E164" s="207">
        <f>IF(ISNUMBER(Regressions!E174),ROUND(Regressions!E174, 1), NA())</f>
        <v>100</v>
      </c>
      <c r="F164" s="332">
        <f>IF(ISNUMBER(Regressions!F174),ROUND(Regressions!F174, 1), NA())</f>
        <v>100</v>
      </c>
      <c r="G164" s="229">
        <f>IF(ISNUMBER(Regressions!G174),ROUND(Regressions!G174, 1), NA())</f>
        <v>99.9</v>
      </c>
      <c r="H164" s="333">
        <f>IF(ISNUMBER(Regressions!H174),ROUND(Regressions!H174, 1), NA())</f>
        <v>0.1</v>
      </c>
      <c r="I164" s="230">
        <f>IF(ISNUMBER(Regressions!I174),ROUND(Regressions!I174, 1), NA())</f>
        <v>0</v>
      </c>
      <c r="J164" s="334">
        <f>IF(ISNUMBER(Regressions!K174),ROUND(Regressions!K174, 1), NA())</f>
        <v>100</v>
      </c>
      <c r="K164" s="332">
        <f>IF(ISNUMBER(Regressions!L174),ROUND(Regressions!L174, 1), NA())</f>
        <v>100</v>
      </c>
      <c r="L164" s="231">
        <f>IF(ISNUMBER(Regressions!M174),ROUND(Regressions!M174, 1), NA())</f>
        <v>100</v>
      </c>
      <c r="M164" s="333">
        <f>IF(ISNUMBER(Regressions!N174),ROUND(Regressions!N174, 1), NA())</f>
        <v>0</v>
      </c>
      <c r="N164" s="230">
        <f>IF(ISNUMBER(Regressions!O174),ROUND(Regressions!O174, 1), NA())</f>
        <v>0</v>
      </c>
      <c r="O164" s="334">
        <f>IF(ISNUMBER(Regressions!Q174),ROUND(Regressions!Q174, 1), NA())</f>
        <v>100</v>
      </c>
      <c r="P164" s="332">
        <f>IF(ISNUMBER(Regressions!R174),ROUND(Regressions!R174, 1), NA())</f>
        <v>100</v>
      </c>
      <c r="Q164" s="208">
        <f>IF(ISNUMBER(Regressions!S174),ROUND(Regressions!S174, 1), NA())</f>
        <v>99.9</v>
      </c>
      <c r="R164" s="333">
        <f>IF(ISNUMBER(Regressions!T174),ROUND(Regressions!T174, 1), NA())</f>
        <v>0.1</v>
      </c>
      <c r="S164" s="230">
        <f>IF(ISNUMBER(Regressions!U174),ROUND(Regressions!U174, 1), NA())</f>
        <v>0</v>
      </c>
    </row>
    <row xmlns:x14ac="http://schemas.microsoft.com/office/spreadsheetml/2009/9/ac" r="165" x14ac:dyDescent="0.2">
      <c r="A165" s="329" t="str">
        <f>IF(ISBLANK(Regressions!A175), " ", Regressions!A175)</f>
        <v>Thailand</v>
      </c>
      <c r="B165" s="330">
        <f>IF(ISBLANK(Regressions!B175), " ", Regressions!B175)</f>
        <v>2006</v>
      </c>
      <c r="C165" s="335" t="str">
        <f>IF(ISBLANK(Regressions!C175), " ", Regressions!C175)</f>
        <v>Secondary</v>
      </c>
      <c r="D165" s="331">
        <f>IF(ISBLANK(Regressions!D175), " ", Regressions!D175)</f>
        <v>5719334</v>
      </c>
      <c r="E165" s="207">
        <f>IF(ISNUMBER(Regressions!E175),ROUND(Regressions!E175, 1), NA())</f>
        <v>100</v>
      </c>
      <c r="F165" s="332">
        <f>IF(ISNUMBER(Regressions!F175),ROUND(Regressions!F175, 1), NA())</f>
        <v>100</v>
      </c>
      <c r="G165" s="229">
        <f>IF(ISNUMBER(Regressions!G175),ROUND(Regressions!G175, 1), NA())</f>
        <v>99.9</v>
      </c>
      <c r="H165" s="333">
        <f>IF(ISNUMBER(Regressions!H175),ROUND(Regressions!H175, 1), NA())</f>
        <v>0.1</v>
      </c>
      <c r="I165" s="230">
        <f>IF(ISNUMBER(Regressions!I175),ROUND(Regressions!I175, 1), NA())</f>
        <v>0</v>
      </c>
      <c r="J165" s="334">
        <f>IF(ISNUMBER(Regressions!K175),ROUND(Regressions!K175, 1), NA())</f>
        <v>100</v>
      </c>
      <c r="K165" s="332">
        <f>IF(ISNUMBER(Regressions!L175),ROUND(Regressions!L175, 1), NA())</f>
        <v>100</v>
      </c>
      <c r="L165" s="231">
        <f>IF(ISNUMBER(Regressions!M175),ROUND(Regressions!M175, 1), NA())</f>
        <v>100</v>
      </c>
      <c r="M165" s="333">
        <f>IF(ISNUMBER(Regressions!N175),ROUND(Regressions!N175, 1), NA())</f>
        <v>0</v>
      </c>
      <c r="N165" s="230">
        <f>IF(ISNUMBER(Regressions!O175),ROUND(Regressions!O175, 1), NA())</f>
        <v>0</v>
      </c>
      <c r="O165" s="334">
        <f>IF(ISNUMBER(Regressions!Q175),ROUND(Regressions!Q175, 1), NA())</f>
        <v>100</v>
      </c>
      <c r="P165" s="332">
        <f>IF(ISNUMBER(Regressions!R175),ROUND(Regressions!R175, 1), NA())</f>
        <v>100</v>
      </c>
      <c r="Q165" s="208">
        <f>IF(ISNUMBER(Regressions!S175),ROUND(Regressions!S175, 1), NA())</f>
        <v>99.9</v>
      </c>
      <c r="R165" s="333">
        <f>IF(ISNUMBER(Regressions!T175),ROUND(Regressions!T175, 1), NA())</f>
        <v>0.1</v>
      </c>
      <c r="S165" s="230">
        <f>IF(ISNUMBER(Regressions!U175),ROUND(Regressions!U175, 1), NA())</f>
        <v>0</v>
      </c>
    </row>
    <row xmlns:x14ac="http://schemas.microsoft.com/office/spreadsheetml/2009/9/ac" r="166" x14ac:dyDescent="0.2">
      <c r="A166" s="329" t="str">
        <f>IF(ISBLANK(Regressions!A176), " ", Regressions!A176)</f>
        <v>Thailand</v>
      </c>
      <c r="B166" s="330">
        <f>IF(ISBLANK(Regressions!B176), " ", Regressions!B176)</f>
        <v>2007</v>
      </c>
      <c r="C166" s="335" t="str">
        <f>IF(ISBLANK(Regressions!C176), " ", Regressions!C176)</f>
        <v>Secondary</v>
      </c>
      <c r="D166" s="331">
        <f>IF(ISBLANK(Regressions!D176), " ", Regressions!D176)</f>
        <v>5785191</v>
      </c>
      <c r="E166" s="207">
        <f>IF(ISNUMBER(Regressions!E176),ROUND(Regressions!E176, 1), NA())</f>
        <v>100</v>
      </c>
      <c r="F166" s="332">
        <f>IF(ISNUMBER(Regressions!F176),ROUND(Regressions!F176, 1), NA())</f>
        <v>100</v>
      </c>
      <c r="G166" s="229">
        <f>IF(ISNUMBER(Regressions!G176),ROUND(Regressions!G176, 1), NA())</f>
        <v>99.9</v>
      </c>
      <c r="H166" s="333">
        <f>IF(ISNUMBER(Regressions!H176),ROUND(Regressions!H176, 1), NA())</f>
        <v>0.1</v>
      </c>
      <c r="I166" s="230">
        <f>IF(ISNUMBER(Regressions!I176),ROUND(Regressions!I176, 1), NA())</f>
        <v>0</v>
      </c>
      <c r="J166" s="334">
        <f>IF(ISNUMBER(Regressions!K176),ROUND(Regressions!K176, 1), NA())</f>
        <v>100</v>
      </c>
      <c r="K166" s="332">
        <f>IF(ISNUMBER(Regressions!L176),ROUND(Regressions!L176, 1), NA())</f>
        <v>100</v>
      </c>
      <c r="L166" s="231">
        <f>IF(ISNUMBER(Regressions!M176),ROUND(Regressions!M176, 1), NA())</f>
        <v>100</v>
      </c>
      <c r="M166" s="333">
        <f>IF(ISNUMBER(Regressions!N176),ROUND(Regressions!N176, 1), NA())</f>
        <v>0</v>
      </c>
      <c r="N166" s="230">
        <f>IF(ISNUMBER(Regressions!O176),ROUND(Regressions!O176, 1), NA())</f>
        <v>0</v>
      </c>
      <c r="O166" s="334">
        <f>IF(ISNUMBER(Regressions!Q176),ROUND(Regressions!Q176, 1), NA())</f>
        <v>100</v>
      </c>
      <c r="P166" s="332">
        <f>IF(ISNUMBER(Regressions!R176),ROUND(Regressions!R176, 1), NA())</f>
        <v>100</v>
      </c>
      <c r="Q166" s="208">
        <f>IF(ISNUMBER(Regressions!S176),ROUND(Regressions!S176, 1), NA())</f>
        <v>99.9</v>
      </c>
      <c r="R166" s="333">
        <f>IF(ISNUMBER(Regressions!T176),ROUND(Regressions!T176, 1), NA())</f>
        <v>0.1</v>
      </c>
      <c r="S166" s="230">
        <f>IF(ISNUMBER(Regressions!U176),ROUND(Regressions!U176, 1), NA())</f>
        <v>0</v>
      </c>
    </row>
    <row xmlns:x14ac="http://schemas.microsoft.com/office/spreadsheetml/2009/9/ac" r="167" x14ac:dyDescent="0.2">
      <c r="A167" s="329" t="str">
        <f>IF(ISBLANK(Regressions!A177), " ", Regressions!A177)</f>
        <v>Thailand</v>
      </c>
      <c r="B167" s="330">
        <f>IF(ISBLANK(Regressions!B177), " ", Regressions!B177)</f>
        <v>2008</v>
      </c>
      <c r="C167" s="335" t="str">
        <f>IF(ISBLANK(Regressions!C177), " ", Regressions!C177)</f>
        <v>Secondary</v>
      </c>
      <c r="D167" s="331">
        <f>IF(ISBLANK(Regressions!D177), " ", Regressions!D177)</f>
        <v>5820527</v>
      </c>
      <c r="E167" s="207">
        <f>IF(ISNUMBER(Regressions!E177),ROUND(Regressions!E177, 1), NA())</f>
        <v>100</v>
      </c>
      <c r="F167" s="332">
        <f>IF(ISNUMBER(Regressions!F177),ROUND(Regressions!F177, 1), NA())</f>
        <v>100</v>
      </c>
      <c r="G167" s="229">
        <f>IF(ISNUMBER(Regressions!G177),ROUND(Regressions!G177, 1), NA())</f>
        <v>99.9</v>
      </c>
      <c r="H167" s="333">
        <f>IF(ISNUMBER(Regressions!H177),ROUND(Regressions!H177, 1), NA())</f>
        <v>0.1</v>
      </c>
      <c r="I167" s="230">
        <f>IF(ISNUMBER(Regressions!I177),ROUND(Regressions!I177, 1), NA())</f>
        <v>0</v>
      </c>
      <c r="J167" s="334">
        <f>IF(ISNUMBER(Regressions!K177),ROUND(Regressions!K177, 1), NA())</f>
        <v>100</v>
      </c>
      <c r="K167" s="332">
        <f>IF(ISNUMBER(Regressions!L177),ROUND(Regressions!L177, 1), NA())</f>
        <v>100</v>
      </c>
      <c r="L167" s="231">
        <f>IF(ISNUMBER(Regressions!M177),ROUND(Regressions!M177, 1), NA())</f>
        <v>100</v>
      </c>
      <c r="M167" s="333">
        <f>IF(ISNUMBER(Regressions!N177),ROUND(Regressions!N177, 1), NA())</f>
        <v>0</v>
      </c>
      <c r="N167" s="230">
        <f>IF(ISNUMBER(Regressions!O177),ROUND(Regressions!O177, 1), NA())</f>
        <v>0</v>
      </c>
      <c r="O167" s="334">
        <f>IF(ISNUMBER(Regressions!Q177),ROUND(Regressions!Q177, 1), NA())</f>
        <v>100</v>
      </c>
      <c r="P167" s="332">
        <f>IF(ISNUMBER(Regressions!R177),ROUND(Regressions!R177, 1), NA())</f>
        <v>100</v>
      </c>
      <c r="Q167" s="208">
        <f>IF(ISNUMBER(Regressions!S177),ROUND(Regressions!S177, 1), NA())</f>
        <v>99.9</v>
      </c>
      <c r="R167" s="333">
        <f>IF(ISNUMBER(Regressions!T177),ROUND(Regressions!T177, 1), NA())</f>
        <v>0.1</v>
      </c>
      <c r="S167" s="230">
        <f>IF(ISNUMBER(Regressions!U177),ROUND(Regressions!U177, 1), NA())</f>
        <v>0</v>
      </c>
    </row>
    <row xmlns:x14ac="http://schemas.microsoft.com/office/spreadsheetml/2009/9/ac" r="168" x14ac:dyDescent="0.2">
      <c r="A168" s="329" t="str">
        <f>IF(ISBLANK(Regressions!A178), " ", Regressions!A178)</f>
        <v>Thailand</v>
      </c>
      <c r="B168" s="330">
        <f>IF(ISBLANK(Regressions!B178), " ", Regressions!B178)</f>
        <v>2009</v>
      </c>
      <c r="C168" s="335" t="str">
        <f>IF(ISBLANK(Regressions!C178), " ", Regressions!C178)</f>
        <v>Secondary</v>
      </c>
      <c r="D168" s="331">
        <f>IF(ISBLANK(Regressions!D178), " ", Regressions!D178)</f>
        <v>5823228</v>
      </c>
      <c r="E168" s="207">
        <f>IF(ISNUMBER(Regressions!E178),ROUND(Regressions!E178, 1), NA())</f>
        <v>100</v>
      </c>
      <c r="F168" s="332">
        <f>IF(ISNUMBER(Regressions!F178),ROUND(Regressions!F178, 1), NA())</f>
        <v>100</v>
      </c>
      <c r="G168" s="229">
        <f>IF(ISNUMBER(Regressions!G178),ROUND(Regressions!G178, 1), NA())</f>
        <v>99.9</v>
      </c>
      <c r="H168" s="333">
        <f>IF(ISNUMBER(Regressions!H178),ROUND(Regressions!H178, 1), NA())</f>
        <v>0.1</v>
      </c>
      <c r="I168" s="230">
        <f>IF(ISNUMBER(Regressions!I178),ROUND(Regressions!I178, 1), NA())</f>
        <v>0</v>
      </c>
      <c r="J168" s="334">
        <f>IF(ISNUMBER(Regressions!K178),ROUND(Regressions!K178, 1), NA())</f>
        <v>100</v>
      </c>
      <c r="K168" s="332">
        <f>IF(ISNUMBER(Regressions!L178),ROUND(Regressions!L178, 1), NA())</f>
        <v>100</v>
      </c>
      <c r="L168" s="231">
        <f>IF(ISNUMBER(Regressions!M178),ROUND(Regressions!M178, 1), NA())</f>
        <v>100</v>
      </c>
      <c r="M168" s="333">
        <f>IF(ISNUMBER(Regressions!N178),ROUND(Regressions!N178, 1), NA())</f>
        <v>0</v>
      </c>
      <c r="N168" s="230">
        <f>IF(ISNUMBER(Regressions!O178),ROUND(Regressions!O178, 1), NA())</f>
        <v>0</v>
      </c>
      <c r="O168" s="334">
        <f>IF(ISNUMBER(Regressions!Q178),ROUND(Regressions!Q178, 1), NA())</f>
        <v>100</v>
      </c>
      <c r="P168" s="332">
        <f>IF(ISNUMBER(Regressions!R178),ROUND(Regressions!R178, 1), NA())</f>
        <v>100</v>
      </c>
      <c r="Q168" s="208">
        <f>IF(ISNUMBER(Regressions!S178),ROUND(Regressions!S178, 1), NA())</f>
        <v>99.9</v>
      </c>
      <c r="R168" s="333">
        <f>IF(ISNUMBER(Regressions!T178),ROUND(Regressions!T178, 1), NA())</f>
        <v>0.1</v>
      </c>
      <c r="S168" s="230">
        <f>IF(ISNUMBER(Regressions!U178),ROUND(Regressions!U178, 1), NA())</f>
        <v>0</v>
      </c>
    </row>
    <row xmlns:x14ac="http://schemas.microsoft.com/office/spreadsheetml/2009/9/ac" r="169" x14ac:dyDescent="0.2">
      <c r="A169" s="329" t="str">
        <f>IF(ISBLANK(Regressions!A179), " ", Regressions!A179)</f>
        <v>Thailand</v>
      </c>
      <c r="B169" s="330">
        <f>IF(ISBLANK(Regressions!B179), " ", Regressions!B179)</f>
        <v>2010</v>
      </c>
      <c r="C169" s="335" t="str">
        <f>IF(ISBLANK(Regressions!C179), " ", Regressions!C179)</f>
        <v>Secondary</v>
      </c>
      <c r="D169" s="331">
        <f>IF(ISBLANK(Regressions!D179), " ", Regressions!D179)</f>
        <v>5747775</v>
      </c>
      <c r="E169" s="207">
        <f>IF(ISNUMBER(Regressions!E179),ROUND(Regressions!E179, 1), NA())</f>
        <v>100</v>
      </c>
      <c r="F169" s="332">
        <f>IF(ISNUMBER(Regressions!F179),ROUND(Regressions!F179, 1), NA())</f>
        <v>100</v>
      </c>
      <c r="G169" s="229">
        <f>IF(ISNUMBER(Regressions!G179),ROUND(Regressions!G179, 1), NA())</f>
        <v>99.9</v>
      </c>
      <c r="H169" s="333">
        <f>IF(ISNUMBER(Regressions!H179),ROUND(Regressions!H179, 1), NA())</f>
        <v>0.1</v>
      </c>
      <c r="I169" s="230">
        <f>IF(ISNUMBER(Regressions!I179),ROUND(Regressions!I179, 1), NA())</f>
        <v>0</v>
      </c>
      <c r="J169" s="334">
        <f>IF(ISNUMBER(Regressions!K179),ROUND(Regressions!K179, 1), NA())</f>
        <v>100</v>
      </c>
      <c r="K169" s="332">
        <f>IF(ISNUMBER(Regressions!L179),ROUND(Regressions!L179, 1), NA())</f>
        <v>100</v>
      </c>
      <c r="L169" s="231">
        <f>IF(ISNUMBER(Regressions!M179),ROUND(Regressions!M179, 1), NA())</f>
        <v>100</v>
      </c>
      <c r="M169" s="333">
        <f>IF(ISNUMBER(Regressions!N179),ROUND(Regressions!N179, 1), NA())</f>
        <v>0</v>
      </c>
      <c r="N169" s="230">
        <f>IF(ISNUMBER(Regressions!O179),ROUND(Regressions!O179, 1), NA())</f>
        <v>0</v>
      </c>
      <c r="O169" s="334">
        <f>IF(ISNUMBER(Regressions!Q179),ROUND(Regressions!Q179, 1), NA())</f>
        <v>100</v>
      </c>
      <c r="P169" s="332">
        <f>IF(ISNUMBER(Regressions!R179),ROUND(Regressions!R179, 1), NA())</f>
        <v>100</v>
      </c>
      <c r="Q169" s="208">
        <f>IF(ISNUMBER(Regressions!S179),ROUND(Regressions!S179, 1), NA())</f>
        <v>99.9</v>
      </c>
      <c r="R169" s="333">
        <f>IF(ISNUMBER(Regressions!T179),ROUND(Regressions!T179, 1), NA())</f>
        <v>0.1</v>
      </c>
      <c r="S169" s="230">
        <f>IF(ISNUMBER(Regressions!U179),ROUND(Regressions!U179, 1), NA())</f>
        <v>0</v>
      </c>
    </row>
    <row xmlns:x14ac="http://schemas.microsoft.com/office/spreadsheetml/2009/9/ac" r="170" x14ac:dyDescent="0.2">
      <c r="A170" s="329" t="str">
        <f>IF(ISBLANK(Regressions!A180), " ", Regressions!A180)</f>
        <v>Thailand</v>
      </c>
      <c r="B170" s="330">
        <f>IF(ISBLANK(Regressions!B180), " ", Regressions!B180)</f>
        <v>2011</v>
      </c>
      <c r="C170" s="335" t="str">
        <f>IF(ISBLANK(Regressions!C180), " ", Regressions!C180)</f>
        <v>Secondary</v>
      </c>
      <c r="D170" s="331">
        <f>IF(ISBLANK(Regressions!D180), " ", Regressions!D180)</f>
        <v>5627860</v>
      </c>
      <c r="E170" s="207">
        <f>IF(ISNUMBER(Regressions!E180),ROUND(Regressions!E180, 1), NA())</f>
        <v>100</v>
      </c>
      <c r="F170" s="332">
        <f>IF(ISNUMBER(Regressions!F180),ROUND(Regressions!F180, 1), NA())</f>
        <v>100</v>
      </c>
      <c r="G170" s="229">
        <f>IF(ISNUMBER(Regressions!G180),ROUND(Regressions!G180, 1), NA())</f>
        <v>99.9</v>
      </c>
      <c r="H170" s="333">
        <f>IF(ISNUMBER(Regressions!H180),ROUND(Regressions!H180, 1), NA())</f>
        <v>0.1</v>
      </c>
      <c r="I170" s="230">
        <f>IF(ISNUMBER(Regressions!I180),ROUND(Regressions!I180, 1), NA())</f>
        <v>0</v>
      </c>
      <c r="J170" s="334">
        <f>IF(ISNUMBER(Regressions!K180),ROUND(Regressions!K180, 1), NA())</f>
        <v>100</v>
      </c>
      <c r="K170" s="332">
        <f>IF(ISNUMBER(Regressions!L180),ROUND(Regressions!L180, 1), NA())</f>
        <v>100</v>
      </c>
      <c r="L170" s="231">
        <f>IF(ISNUMBER(Regressions!M180),ROUND(Regressions!M180, 1), NA())</f>
        <v>100</v>
      </c>
      <c r="M170" s="333">
        <f>IF(ISNUMBER(Regressions!N180),ROUND(Regressions!N180, 1), NA())</f>
        <v>0</v>
      </c>
      <c r="N170" s="230">
        <f>IF(ISNUMBER(Regressions!O180),ROUND(Regressions!O180, 1), NA())</f>
        <v>0</v>
      </c>
      <c r="O170" s="334">
        <f>IF(ISNUMBER(Regressions!Q180),ROUND(Regressions!Q180, 1), NA())</f>
        <v>100</v>
      </c>
      <c r="P170" s="332">
        <f>IF(ISNUMBER(Regressions!R180),ROUND(Regressions!R180, 1), NA())</f>
        <v>100</v>
      </c>
      <c r="Q170" s="208">
        <f>IF(ISNUMBER(Regressions!S180),ROUND(Regressions!S180, 1), NA())</f>
        <v>99.9</v>
      </c>
      <c r="R170" s="333">
        <f>IF(ISNUMBER(Regressions!T180),ROUND(Regressions!T180, 1), NA())</f>
        <v>0.1</v>
      </c>
      <c r="S170" s="230">
        <f>IF(ISNUMBER(Regressions!U180),ROUND(Regressions!U180, 1), NA())</f>
        <v>0</v>
      </c>
    </row>
    <row xmlns:x14ac="http://schemas.microsoft.com/office/spreadsheetml/2009/9/ac" r="171" x14ac:dyDescent="0.2">
      <c r="A171" s="329" t="str">
        <f>IF(ISBLANK(Regressions!A181), " ", Regressions!A181)</f>
        <v>Thailand</v>
      </c>
      <c r="B171" s="330">
        <f>IF(ISBLANK(Regressions!B181), " ", Regressions!B181)</f>
        <v>2012</v>
      </c>
      <c r="C171" s="335" t="str">
        <f>IF(ISBLANK(Regressions!C181), " ", Regressions!C181)</f>
        <v>Secondary</v>
      </c>
      <c r="D171" s="331">
        <f>IF(ISBLANK(Regressions!D181), " ", Regressions!D181)</f>
        <v>5517466</v>
      </c>
      <c r="E171" s="207">
        <f>IF(ISNUMBER(Regressions!E181),ROUND(Regressions!E181, 1), NA())</f>
        <v>100</v>
      </c>
      <c r="F171" s="332">
        <f>IF(ISNUMBER(Regressions!F181),ROUND(Regressions!F181, 1), NA())</f>
        <v>100</v>
      </c>
      <c r="G171" s="229">
        <f>IF(ISNUMBER(Regressions!G181),ROUND(Regressions!G181, 1), NA())</f>
        <v>99.9</v>
      </c>
      <c r="H171" s="333">
        <f>IF(ISNUMBER(Regressions!H181),ROUND(Regressions!H181, 1), NA())</f>
        <v>0.1</v>
      </c>
      <c r="I171" s="230">
        <f>IF(ISNUMBER(Regressions!I181),ROUND(Regressions!I181, 1), NA())</f>
        <v>0</v>
      </c>
      <c r="J171" s="334">
        <f>IF(ISNUMBER(Regressions!K181),ROUND(Regressions!K181, 1), NA())</f>
        <v>100</v>
      </c>
      <c r="K171" s="332">
        <f>IF(ISNUMBER(Regressions!L181),ROUND(Regressions!L181, 1), NA())</f>
        <v>100</v>
      </c>
      <c r="L171" s="231">
        <f>IF(ISNUMBER(Regressions!M181),ROUND(Regressions!M181, 1), NA())</f>
        <v>100</v>
      </c>
      <c r="M171" s="333">
        <f>IF(ISNUMBER(Regressions!N181),ROUND(Regressions!N181, 1), NA())</f>
        <v>0</v>
      </c>
      <c r="N171" s="230">
        <f>IF(ISNUMBER(Regressions!O181),ROUND(Regressions!O181, 1), NA())</f>
        <v>0</v>
      </c>
      <c r="O171" s="334">
        <f>IF(ISNUMBER(Regressions!Q181),ROUND(Regressions!Q181, 1), NA())</f>
        <v>100</v>
      </c>
      <c r="P171" s="332">
        <f>IF(ISNUMBER(Regressions!R181),ROUND(Regressions!R181, 1), NA())</f>
        <v>100</v>
      </c>
      <c r="Q171" s="208">
        <f>IF(ISNUMBER(Regressions!S181),ROUND(Regressions!S181, 1), NA())</f>
        <v>99.9</v>
      </c>
      <c r="R171" s="333">
        <f>IF(ISNUMBER(Regressions!T181),ROUND(Regressions!T181, 1), NA())</f>
        <v>0.1</v>
      </c>
      <c r="S171" s="230">
        <f>IF(ISNUMBER(Regressions!U181),ROUND(Regressions!U181, 1), NA())</f>
        <v>0</v>
      </c>
    </row>
    <row xmlns:x14ac="http://schemas.microsoft.com/office/spreadsheetml/2009/9/ac" r="172" x14ac:dyDescent="0.2">
      <c r="A172" s="329" t="str">
        <f>IF(ISBLANK(Regressions!A182), " ", Regressions!A182)</f>
        <v>Thailand</v>
      </c>
      <c r="B172" s="330">
        <f>IF(ISBLANK(Regressions!B182), " ", Regressions!B182)</f>
        <v>2013</v>
      </c>
      <c r="C172" s="335" t="str">
        <f>IF(ISBLANK(Regressions!C182), " ", Regressions!C182)</f>
        <v>Secondary</v>
      </c>
      <c r="D172" s="331">
        <f>IF(ISBLANK(Regressions!D182), " ", Regressions!D182)</f>
        <v>5360917</v>
      </c>
      <c r="E172" s="207">
        <f>IF(ISNUMBER(Regressions!E182),ROUND(Regressions!E182, 1), NA())</f>
        <v>100</v>
      </c>
      <c r="F172" s="332">
        <f>IF(ISNUMBER(Regressions!F182),ROUND(Regressions!F182, 1), NA())</f>
        <v>100</v>
      </c>
      <c r="G172" s="229">
        <f>IF(ISNUMBER(Regressions!G182),ROUND(Regressions!G182, 1), NA())</f>
        <v>99.9</v>
      </c>
      <c r="H172" s="333">
        <f>IF(ISNUMBER(Regressions!H182),ROUND(Regressions!H182, 1), NA())</f>
        <v>0.1</v>
      </c>
      <c r="I172" s="230">
        <f>IF(ISNUMBER(Regressions!I182),ROUND(Regressions!I182, 1), NA())</f>
        <v>0</v>
      </c>
      <c r="J172" s="334">
        <f>IF(ISNUMBER(Regressions!K182),ROUND(Regressions!K182, 1), NA())</f>
        <v>100</v>
      </c>
      <c r="K172" s="332">
        <f>IF(ISNUMBER(Regressions!L182),ROUND(Regressions!L182, 1), NA())</f>
        <v>100</v>
      </c>
      <c r="L172" s="231">
        <f>IF(ISNUMBER(Regressions!M182),ROUND(Regressions!M182, 1), NA())</f>
        <v>100</v>
      </c>
      <c r="M172" s="333">
        <f>IF(ISNUMBER(Regressions!N182),ROUND(Regressions!N182, 1), NA())</f>
        <v>0</v>
      </c>
      <c r="N172" s="230">
        <f>IF(ISNUMBER(Regressions!O182),ROUND(Regressions!O182, 1), NA())</f>
        <v>0</v>
      </c>
      <c r="O172" s="334">
        <f>IF(ISNUMBER(Regressions!Q182),ROUND(Regressions!Q182, 1), NA())</f>
        <v>100</v>
      </c>
      <c r="P172" s="332">
        <f>IF(ISNUMBER(Regressions!R182),ROUND(Regressions!R182, 1), NA())</f>
        <v>100</v>
      </c>
      <c r="Q172" s="208">
        <f>IF(ISNUMBER(Regressions!S182),ROUND(Regressions!S182, 1), NA())</f>
        <v>99.9</v>
      </c>
      <c r="R172" s="333">
        <f>IF(ISNUMBER(Regressions!T182),ROUND(Regressions!T182, 1), NA())</f>
        <v>0.1</v>
      </c>
      <c r="S172" s="230">
        <f>IF(ISNUMBER(Regressions!U182),ROUND(Regressions!U182, 1), NA())</f>
        <v>0</v>
      </c>
    </row>
    <row xmlns:x14ac="http://schemas.microsoft.com/office/spreadsheetml/2009/9/ac" r="173" x14ac:dyDescent="0.2">
      <c r="A173" s="329" t="str">
        <f>IF(ISBLANK(Regressions!A183), " ", Regressions!A183)</f>
        <v>Thailand</v>
      </c>
      <c r="B173" s="330">
        <f>IF(ISBLANK(Regressions!B183), " ", Regressions!B183)</f>
        <v>2014</v>
      </c>
      <c r="C173" s="335" t="str">
        <f>IF(ISBLANK(Regressions!C183), " ", Regressions!C183)</f>
        <v>Secondary</v>
      </c>
      <c r="D173" s="331">
        <f>IF(ISBLANK(Regressions!D183), " ", Regressions!D183)</f>
        <v>5160769</v>
      </c>
      <c r="E173" s="207">
        <f>IF(ISNUMBER(Regressions!E183),ROUND(Regressions!E183, 1), NA())</f>
        <v>100</v>
      </c>
      <c r="F173" s="332">
        <f>IF(ISNUMBER(Regressions!F183),ROUND(Regressions!F183, 1), NA())</f>
        <v>100</v>
      </c>
      <c r="G173" s="229">
        <f>IF(ISNUMBER(Regressions!G183),ROUND(Regressions!G183, 1), NA())</f>
        <v>99.9</v>
      </c>
      <c r="H173" s="333">
        <f>IF(ISNUMBER(Regressions!H183),ROUND(Regressions!H183, 1), NA())</f>
        <v>0.1</v>
      </c>
      <c r="I173" s="230">
        <f>IF(ISNUMBER(Regressions!I183),ROUND(Regressions!I183, 1), NA())</f>
        <v>0</v>
      </c>
      <c r="J173" s="334">
        <f>IF(ISNUMBER(Regressions!K183),ROUND(Regressions!K183, 1), NA())</f>
        <v>100</v>
      </c>
      <c r="K173" s="332">
        <f>IF(ISNUMBER(Regressions!L183),ROUND(Regressions!L183, 1), NA())</f>
        <v>100</v>
      </c>
      <c r="L173" s="231">
        <f>IF(ISNUMBER(Regressions!M183),ROUND(Regressions!M183, 1), NA())</f>
        <v>100</v>
      </c>
      <c r="M173" s="333">
        <f>IF(ISNUMBER(Regressions!N183),ROUND(Regressions!N183, 1), NA())</f>
        <v>0</v>
      </c>
      <c r="N173" s="230">
        <f>IF(ISNUMBER(Regressions!O183),ROUND(Regressions!O183, 1), NA())</f>
        <v>0</v>
      </c>
      <c r="O173" s="334">
        <f>IF(ISNUMBER(Regressions!Q183),ROUND(Regressions!Q183, 1), NA())</f>
        <v>100</v>
      </c>
      <c r="P173" s="332">
        <f>IF(ISNUMBER(Regressions!R183),ROUND(Regressions!R183, 1), NA())</f>
        <v>100</v>
      </c>
      <c r="Q173" s="208">
        <f>IF(ISNUMBER(Regressions!S183),ROUND(Regressions!S183, 1), NA())</f>
        <v>99.9</v>
      </c>
      <c r="R173" s="333">
        <f>IF(ISNUMBER(Regressions!T183),ROUND(Regressions!T183, 1), NA())</f>
        <v>0.1</v>
      </c>
      <c r="S173" s="230">
        <f>IF(ISNUMBER(Regressions!U183),ROUND(Regressions!U183, 1), NA())</f>
        <v>0</v>
      </c>
    </row>
    <row xmlns:x14ac="http://schemas.microsoft.com/office/spreadsheetml/2009/9/ac" r="174" x14ac:dyDescent="0.2">
      <c r="A174" s="329" t="str">
        <f>IF(ISBLANK(Regressions!A184), " ", Regressions!A184)</f>
        <v>Thailand</v>
      </c>
      <c r="B174" s="330">
        <f>IF(ISBLANK(Regressions!B184), " ", Regressions!B184)</f>
        <v>2015</v>
      </c>
      <c r="C174" s="335" t="str">
        <f>IF(ISBLANK(Regressions!C184), " ", Regressions!C184)</f>
        <v>Secondary</v>
      </c>
      <c r="D174" s="331">
        <f>IF(ISBLANK(Regressions!D184), " ", Regressions!D184)</f>
        <v>5026102</v>
      </c>
      <c r="E174" s="207">
        <f>IF(ISNUMBER(Regressions!E184),ROUND(Regressions!E184, 1), NA())</f>
        <v>100</v>
      </c>
      <c r="F174" s="332">
        <f>IF(ISNUMBER(Regressions!F184),ROUND(Regressions!F184, 1), NA())</f>
        <v>100</v>
      </c>
      <c r="G174" s="229">
        <f>IF(ISNUMBER(Regressions!G184),ROUND(Regressions!G184, 1), NA())</f>
        <v>99.9</v>
      </c>
      <c r="H174" s="333">
        <f>IF(ISNUMBER(Regressions!H184),ROUND(Regressions!H184, 1), NA())</f>
        <v>0.1</v>
      </c>
      <c r="I174" s="230">
        <f>IF(ISNUMBER(Regressions!I184),ROUND(Regressions!I184, 1), NA())</f>
        <v>0</v>
      </c>
      <c r="J174" s="334">
        <f>IF(ISNUMBER(Regressions!K184),ROUND(Regressions!K184, 1), NA())</f>
        <v>100</v>
      </c>
      <c r="K174" s="332">
        <f>IF(ISNUMBER(Regressions!L184),ROUND(Regressions!L184, 1), NA())</f>
        <v>100</v>
      </c>
      <c r="L174" s="231">
        <f>IF(ISNUMBER(Regressions!M184),ROUND(Regressions!M184, 1), NA())</f>
        <v>100</v>
      </c>
      <c r="M174" s="333">
        <f>IF(ISNUMBER(Regressions!N184),ROUND(Regressions!N184, 1), NA())</f>
        <v>0</v>
      </c>
      <c r="N174" s="230">
        <f>IF(ISNUMBER(Regressions!O184),ROUND(Regressions!O184, 1), NA())</f>
        <v>0</v>
      </c>
      <c r="O174" s="334">
        <f>IF(ISNUMBER(Regressions!Q184),ROUND(Regressions!Q184, 1), NA())</f>
        <v>100</v>
      </c>
      <c r="P174" s="332">
        <f>IF(ISNUMBER(Regressions!R184),ROUND(Regressions!R184, 1), NA())</f>
        <v>100</v>
      </c>
      <c r="Q174" s="208">
        <f>IF(ISNUMBER(Regressions!S184),ROUND(Regressions!S184, 1), NA())</f>
        <v>99.9</v>
      </c>
      <c r="R174" s="333">
        <f>IF(ISNUMBER(Regressions!T184),ROUND(Regressions!T184, 1), NA())</f>
        <v>0.1</v>
      </c>
      <c r="S174" s="230">
        <f>IF(ISNUMBER(Regressions!U184),ROUND(Regressions!U184, 1), NA())</f>
        <v>0</v>
      </c>
    </row>
    <row xmlns:x14ac="http://schemas.microsoft.com/office/spreadsheetml/2009/9/ac" r="175" x14ac:dyDescent="0.2">
      <c r="A175" s="329" t="str">
        <f>IF(ISBLANK(Regressions!A185), " ", Regressions!A185)</f>
        <v>Thailand</v>
      </c>
      <c r="B175" s="330">
        <f>IF(ISBLANK(Regressions!B185), " ", Regressions!B185)</f>
        <v>2016</v>
      </c>
      <c r="C175" s="335" t="str">
        <f>IF(ISBLANK(Regressions!C185), " ", Regressions!C185)</f>
        <v>Secondary</v>
      </c>
      <c r="D175" s="331">
        <f>IF(ISBLANK(Regressions!D185), " ", Regressions!D185)</f>
        <v>4941898</v>
      </c>
      <c r="E175" s="207">
        <f>IF(ISNUMBER(Regressions!E185),ROUND(Regressions!E185, 1), NA())</f>
        <v>100</v>
      </c>
      <c r="F175" s="332">
        <f>IF(ISNUMBER(Regressions!F185),ROUND(Regressions!F185, 1), NA())</f>
        <v>100</v>
      </c>
      <c r="G175" s="229">
        <f>IF(ISNUMBER(Regressions!G185),ROUND(Regressions!G185, 1), NA())</f>
        <v>99.9</v>
      </c>
      <c r="H175" s="333">
        <f>IF(ISNUMBER(Regressions!H185),ROUND(Regressions!H185, 1), NA())</f>
        <v>0.1</v>
      </c>
      <c r="I175" s="230">
        <f>IF(ISNUMBER(Regressions!I185),ROUND(Regressions!I185, 1), NA())</f>
        <v>0</v>
      </c>
      <c r="J175" s="334">
        <f>IF(ISNUMBER(Regressions!K185),ROUND(Regressions!K185, 1), NA())</f>
        <v>100</v>
      </c>
      <c r="K175" s="332">
        <f>IF(ISNUMBER(Regressions!L185),ROUND(Regressions!L185, 1), NA())</f>
        <v>100</v>
      </c>
      <c r="L175" s="231">
        <f>IF(ISNUMBER(Regressions!M185),ROUND(Regressions!M185, 1), NA())</f>
        <v>100</v>
      </c>
      <c r="M175" s="333">
        <f>IF(ISNUMBER(Regressions!N185),ROUND(Regressions!N185, 1), NA())</f>
        <v>0</v>
      </c>
      <c r="N175" s="230">
        <f>IF(ISNUMBER(Regressions!O185),ROUND(Regressions!O185, 1), NA())</f>
        <v>0</v>
      </c>
      <c r="O175" s="334">
        <f>IF(ISNUMBER(Regressions!Q185),ROUND(Regressions!Q185, 1), NA())</f>
        <v>100</v>
      </c>
      <c r="P175" s="332">
        <f>IF(ISNUMBER(Regressions!R185),ROUND(Regressions!R185, 1), NA())</f>
        <v>100</v>
      </c>
      <c r="Q175" s="208">
        <f>IF(ISNUMBER(Regressions!S185),ROUND(Regressions!S185, 1), NA())</f>
        <v>99.9</v>
      </c>
      <c r="R175" s="333">
        <f>IF(ISNUMBER(Regressions!T185),ROUND(Regressions!T185, 1), NA())</f>
        <v>0.1</v>
      </c>
      <c r="S175" s="230">
        <f>IF(ISNUMBER(Regressions!U185),ROUND(Regressions!U185, 1), NA())</f>
        <v>0</v>
      </c>
    </row>
    <row xmlns:x14ac="http://schemas.microsoft.com/office/spreadsheetml/2009/9/ac" r="176" x14ac:dyDescent="0.2">
      <c r="A176" s="329" t="str">
        <f>IF(ISBLANK(Regressions!A186), " ", Regressions!A186)</f>
        <v>Thailand</v>
      </c>
      <c r="B176" s="330">
        <f>IF(ISBLANK(Regressions!B186), " ", Regressions!B186)</f>
        <v>2017</v>
      </c>
      <c r="C176" s="335" t="str">
        <f>IF(ISBLANK(Regressions!C186), " ", Regressions!C186)</f>
        <v>Secondary</v>
      </c>
      <c r="D176" s="331">
        <f>IF(ISBLANK(Regressions!D186), " ", Regressions!D186)</f>
        <v>4902747</v>
      </c>
      <c r="E176" s="207">
        <f>IF(ISNUMBER(Regressions!E186),ROUND(Regressions!E186, 1), NA())</f>
        <v>100</v>
      </c>
      <c r="F176" s="332">
        <f>IF(ISNUMBER(Regressions!F186),ROUND(Regressions!F186, 1), NA())</f>
        <v>100</v>
      </c>
      <c r="G176" s="229">
        <f>IF(ISNUMBER(Regressions!G186),ROUND(Regressions!G186, 1), NA())</f>
        <v>99.9</v>
      </c>
      <c r="H176" s="333">
        <f>IF(ISNUMBER(Regressions!H186),ROUND(Regressions!H186, 1), NA())</f>
        <v>0.1</v>
      </c>
      <c r="I176" s="230">
        <f>IF(ISNUMBER(Regressions!I186),ROUND(Regressions!I186, 1), NA())</f>
        <v>0</v>
      </c>
      <c r="J176" s="334">
        <f>IF(ISNUMBER(Regressions!K186),ROUND(Regressions!K186, 1), NA())</f>
        <v>100</v>
      </c>
      <c r="K176" s="332">
        <f>IF(ISNUMBER(Regressions!L186),ROUND(Regressions!L186, 1), NA())</f>
        <v>100</v>
      </c>
      <c r="L176" s="231">
        <f>IF(ISNUMBER(Regressions!M186),ROUND(Regressions!M186, 1), NA())</f>
        <v>100</v>
      </c>
      <c r="M176" s="333">
        <f>IF(ISNUMBER(Regressions!N186),ROUND(Regressions!N186, 1), NA())</f>
        <v>0</v>
      </c>
      <c r="N176" s="230">
        <f>IF(ISNUMBER(Regressions!O186),ROUND(Regressions!O186, 1), NA())</f>
        <v>0</v>
      </c>
      <c r="O176" s="334">
        <f>IF(ISNUMBER(Regressions!Q186),ROUND(Regressions!Q186, 1), NA())</f>
        <v>100</v>
      </c>
      <c r="P176" s="332">
        <f>IF(ISNUMBER(Regressions!R186),ROUND(Regressions!R186, 1), NA())</f>
        <v>100</v>
      </c>
      <c r="Q176" s="208">
        <f>IF(ISNUMBER(Regressions!S186),ROUND(Regressions!S186, 1), NA())</f>
        <v>99.9</v>
      </c>
      <c r="R176" s="333">
        <f>IF(ISNUMBER(Regressions!T186),ROUND(Regressions!T186, 1), NA())</f>
        <v>0.1</v>
      </c>
      <c r="S176" s="230">
        <f>IF(ISNUMBER(Regressions!U186),ROUND(Regressions!U186, 1), NA())</f>
        <v>0</v>
      </c>
    </row>
    <row xmlns:x14ac="http://schemas.microsoft.com/office/spreadsheetml/2009/9/ac" r="177" x14ac:dyDescent="0.2">
      <c r="A177" s="329" t="str">
        <f>IF(ISBLANK(Regressions!A187), " ", Regressions!A187)</f>
        <v>Thailand</v>
      </c>
      <c r="B177" s="330">
        <f>IF(ISBLANK(Regressions!B187), " ", Regressions!B187)</f>
        <v>2018</v>
      </c>
      <c r="C177" s="335" t="str">
        <f>IF(ISBLANK(Regressions!C187), " ", Regressions!C187)</f>
        <v>Secondary</v>
      </c>
      <c r="D177" s="331">
        <f>IF(ISBLANK(Regressions!D187), " ", Regressions!D187)</f>
        <v>4852469</v>
      </c>
      <c r="E177" s="207">
        <f>IF(ISNUMBER(Regressions!E187),ROUND(Regressions!E187, 1), NA())</f>
        <v>100</v>
      </c>
      <c r="F177" s="332">
        <f>IF(ISNUMBER(Regressions!F187),ROUND(Regressions!F187, 1), NA())</f>
        <v>100</v>
      </c>
      <c r="G177" s="229">
        <f>IF(ISNUMBER(Regressions!G187),ROUND(Regressions!G187, 1), NA())</f>
        <v>99.9</v>
      </c>
      <c r="H177" s="333">
        <f>IF(ISNUMBER(Regressions!H187),ROUND(Regressions!H187, 1), NA())</f>
        <v>0.1</v>
      </c>
      <c r="I177" s="230">
        <f>IF(ISNUMBER(Regressions!I187),ROUND(Regressions!I187, 1), NA())</f>
        <v>0</v>
      </c>
      <c r="J177" s="334">
        <f>IF(ISNUMBER(Regressions!K187),ROUND(Regressions!K187, 1), NA())</f>
        <v>100</v>
      </c>
      <c r="K177" s="332">
        <f>IF(ISNUMBER(Regressions!L187),ROUND(Regressions!L187, 1), NA())</f>
        <v>100</v>
      </c>
      <c r="L177" s="231">
        <f>IF(ISNUMBER(Regressions!M187),ROUND(Regressions!M187, 1), NA())</f>
        <v>100</v>
      </c>
      <c r="M177" s="333">
        <f>IF(ISNUMBER(Regressions!N187),ROUND(Regressions!N187, 1), NA())</f>
        <v>0</v>
      </c>
      <c r="N177" s="230">
        <f>IF(ISNUMBER(Regressions!O187),ROUND(Regressions!O187, 1), NA())</f>
        <v>0</v>
      </c>
      <c r="O177" s="334">
        <f>IF(ISNUMBER(Regressions!Q187),ROUND(Regressions!Q187, 1), NA())</f>
        <v>100</v>
      </c>
      <c r="P177" s="332">
        <f>IF(ISNUMBER(Regressions!R187),ROUND(Regressions!R187, 1), NA())</f>
        <v>100</v>
      </c>
      <c r="Q177" s="208">
        <f>IF(ISNUMBER(Regressions!S187),ROUND(Regressions!S187, 1), NA())</f>
        <v>99.9</v>
      </c>
      <c r="R177" s="333">
        <f>IF(ISNUMBER(Regressions!T187),ROUND(Regressions!T187, 1), NA())</f>
        <v>0.1</v>
      </c>
      <c r="S177" s="230">
        <f>IF(ISNUMBER(Regressions!U187),ROUND(Regressions!U187, 1), NA())</f>
        <v>0</v>
      </c>
    </row>
    <row xmlns:x14ac="http://schemas.microsoft.com/office/spreadsheetml/2009/9/ac" r="178" x14ac:dyDescent="0.2">
      <c r="A178" s="329" t="str">
        <f>IF(ISBLANK(Regressions!A188), " ", Regressions!A188)</f>
        <v>Thailand</v>
      </c>
      <c r="B178" s="330">
        <f>IF(ISBLANK(Regressions!B188), " ", Regressions!B188)</f>
        <v>2019</v>
      </c>
      <c r="C178" s="335" t="str">
        <f>IF(ISBLANK(Regressions!C188), " ", Regressions!C188)</f>
        <v>Secondary</v>
      </c>
      <c r="D178" s="331">
        <f>IF(ISBLANK(Regressions!D188), " ", Regressions!D188)</f>
        <v>4853993</v>
      </c>
      <c r="E178" s="207">
        <f>IF(ISNUMBER(Regressions!E188),ROUND(Regressions!E188, 1), NA())</f>
        <v>100</v>
      </c>
      <c r="F178" s="332">
        <f>IF(ISNUMBER(Regressions!F188),ROUND(Regressions!F188, 1), NA())</f>
        <v>100</v>
      </c>
      <c r="G178" s="229">
        <f>IF(ISNUMBER(Regressions!G188),ROUND(Regressions!G188, 1), NA())</f>
        <v>99.9</v>
      </c>
      <c r="H178" s="333">
        <f>IF(ISNUMBER(Regressions!H188),ROUND(Regressions!H188, 1), NA())</f>
        <v>0.1</v>
      </c>
      <c r="I178" s="230">
        <f>IF(ISNUMBER(Regressions!I188),ROUND(Regressions!I188, 1), NA())</f>
        <v>0</v>
      </c>
      <c r="J178" s="334">
        <f>IF(ISNUMBER(Regressions!K188),ROUND(Regressions!K188, 1), NA())</f>
        <v>100</v>
      </c>
      <c r="K178" s="332">
        <f>IF(ISNUMBER(Regressions!L188),ROUND(Regressions!L188, 1), NA())</f>
        <v>100</v>
      </c>
      <c r="L178" s="231">
        <f>IF(ISNUMBER(Regressions!M188),ROUND(Regressions!M188, 1), NA())</f>
        <v>100</v>
      </c>
      <c r="M178" s="333">
        <f>IF(ISNUMBER(Regressions!N188),ROUND(Regressions!N188, 1), NA())</f>
        <v>0</v>
      </c>
      <c r="N178" s="230">
        <f>IF(ISNUMBER(Regressions!O188),ROUND(Regressions!O188, 1), NA())</f>
        <v>0</v>
      </c>
      <c r="O178" s="334">
        <f>IF(ISNUMBER(Regressions!Q188),ROUND(Regressions!Q188, 1), NA())</f>
        <v>100</v>
      </c>
      <c r="P178" s="332">
        <f>IF(ISNUMBER(Regressions!R188),ROUND(Regressions!R188, 1), NA())</f>
        <v>100</v>
      </c>
      <c r="Q178" s="208">
        <f>IF(ISNUMBER(Regressions!S188),ROUND(Regressions!S188, 1), NA())</f>
        <v>99.9</v>
      </c>
      <c r="R178" s="333">
        <f>IF(ISNUMBER(Regressions!T188),ROUND(Regressions!T188, 1), NA())</f>
        <v>0.1</v>
      </c>
      <c r="S178" s="230">
        <f>IF(ISNUMBER(Regressions!U188),ROUND(Regressions!U188, 1), NA())</f>
        <v>0</v>
      </c>
    </row>
    <row xmlns:x14ac="http://schemas.microsoft.com/office/spreadsheetml/2009/9/ac" r="179" x14ac:dyDescent="0.2">
      <c r="A179" s="329" t="str">
        <f>IF(ISBLANK(Regressions!A189), " ", Regressions!A189)</f>
        <v>Thailand</v>
      </c>
      <c r="B179" s="330">
        <f>IF(ISBLANK(Regressions!B189), " ", Regressions!B189)</f>
        <v>2020</v>
      </c>
      <c r="C179" s="335" t="str">
        <f>IF(ISBLANK(Regressions!C189), " ", Regressions!C189)</f>
        <v>Secondary</v>
      </c>
      <c r="D179" s="331">
        <f>IF(ISBLANK(Regressions!D189), " ", Regressions!D189)</f>
        <v>4829470</v>
      </c>
      <c r="E179" s="207">
        <f>IF(ISNUMBER(Regressions!E189),ROUND(Regressions!E189, 1), NA())</f>
        <v>100</v>
      </c>
      <c r="F179" s="332">
        <f>IF(ISNUMBER(Regressions!F189),ROUND(Regressions!F189, 1), NA())</f>
        <v>100</v>
      </c>
      <c r="G179" s="229">
        <f>IF(ISNUMBER(Regressions!G189),ROUND(Regressions!G189, 1), NA())</f>
        <v>99.9</v>
      </c>
      <c r="H179" s="333">
        <f>IF(ISNUMBER(Regressions!H189),ROUND(Regressions!H189, 1), NA())</f>
        <v>0.1</v>
      </c>
      <c r="I179" s="230">
        <f>IF(ISNUMBER(Regressions!I189),ROUND(Regressions!I189, 1), NA())</f>
        <v>0</v>
      </c>
      <c r="J179" s="334">
        <f>IF(ISNUMBER(Regressions!K189),ROUND(Regressions!K189, 1), NA())</f>
        <v>100</v>
      </c>
      <c r="K179" s="332">
        <f>IF(ISNUMBER(Regressions!L189),ROUND(Regressions!L189, 1), NA())</f>
        <v>100</v>
      </c>
      <c r="L179" s="231">
        <f>IF(ISNUMBER(Regressions!M189),ROUND(Regressions!M189, 1), NA())</f>
        <v>100</v>
      </c>
      <c r="M179" s="333">
        <f>IF(ISNUMBER(Regressions!N189),ROUND(Regressions!N189, 1), NA())</f>
        <v>0</v>
      </c>
      <c r="N179" s="230">
        <f>IF(ISNUMBER(Regressions!O189),ROUND(Regressions!O189, 1), NA())</f>
        <v>0</v>
      </c>
      <c r="O179" s="334">
        <f>IF(ISNUMBER(Regressions!Q189),ROUND(Regressions!Q189, 1), NA())</f>
        <v>100</v>
      </c>
      <c r="P179" s="332">
        <f>IF(ISNUMBER(Regressions!R189),ROUND(Regressions!R189, 1), NA())</f>
        <v>100</v>
      </c>
      <c r="Q179" s="208">
        <f>IF(ISNUMBER(Regressions!S189),ROUND(Regressions!S189, 1), NA())</f>
        <v>99.9</v>
      </c>
      <c r="R179" s="333">
        <f>IF(ISNUMBER(Regressions!T189),ROUND(Regressions!T189, 1), NA())</f>
        <v>0.1</v>
      </c>
      <c r="S179" s="230">
        <f>IF(ISNUMBER(Regressions!U189),ROUND(Regressions!U189, 1), NA())</f>
        <v>0</v>
      </c>
    </row>
    <row xmlns:x14ac="http://schemas.microsoft.com/office/spreadsheetml/2009/9/ac" r="180" x14ac:dyDescent="0.2">
      <c r="A180" s="380" t="str">
        <f>IF(ISBLANK(Regressions!A190), " ", Regressions!A190)</f>
        <v>Thailand</v>
      </c>
      <c r="B180" s="381">
        <f>IF(ISBLANK(Regressions!B190), " ", Regressions!B190)</f>
        <v>2021</v>
      </c>
      <c r="C180" s="382" t="str">
        <f>IF(ISBLANK(Regressions!C190), " ", Regressions!C190)</f>
        <v>Secondary</v>
      </c>
      <c r="D180" s="383">
        <f>IF(ISBLANK(Regressions!D190), " ", Regressions!D190)</f>
        <v>4817997</v>
      </c>
      <c r="E180" s="386">
        <f>IF(ISNUMBER(Regressions!E190),ROUND(Regressions!E190, 1), NA())</f>
        <v>100</v>
      </c>
      <c r="F180" s="384">
        <f>IF(ISNUMBER(Regressions!F190),ROUND(Regressions!F190, 1), NA())</f>
        <v>100</v>
      </c>
      <c r="G180" s="387">
        <f>IF(ISNUMBER(Regressions!G190),ROUND(Regressions!G190, 1), NA())</f>
        <v>100</v>
      </c>
      <c r="H180" s="385">
        <f>IF(ISNUMBER(Regressions!H190),ROUND(Regressions!H190, 1), NA())</f>
        <v>0</v>
      </c>
      <c r="I180" s="388">
        <f>IF(ISNUMBER(Regressions!I190),ROUND(Regressions!I190, 1), NA())</f>
        <v>0</v>
      </c>
      <c r="J180" s="386">
        <f>IF(ISNUMBER(Regressions!K190),ROUND(Regressions!K190, 1), NA())</f>
        <v>100</v>
      </c>
      <c r="K180" s="384">
        <f>IF(ISNUMBER(Regressions!L190),ROUND(Regressions!L190, 1), NA())</f>
        <v>100</v>
      </c>
      <c r="L180" s="389">
        <f>IF(ISNUMBER(Regressions!M190),ROUND(Regressions!M190, 1), NA())</f>
        <v>100</v>
      </c>
      <c r="M180" s="385">
        <f>IF(ISNUMBER(Regressions!N190),ROUND(Regressions!N190, 1), NA())</f>
        <v>0</v>
      </c>
      <c r="N180" s="388">
        <f>IF(ISNUMBER(Regressions!O190),ROUND(Regressions!O190, 1), NA())</f>
        <v>0</v>
      </c>
      <c r="O180" s="386">
        <f>IF(ISNUMBER(Regressions!Q190),ROUND(Regressions!Q190, 1), NA())</f>
        <v>100</v>
      </c>
      <c r="P180" s="384">
        <f>IF(ISNUMBER(Regressions!R190),ROUND(Regressions!R190, 1), NA())</f>
        <v>100</v>
      </c>
      <c r="Q180" s="390">
        <f>IF(ISNUMBER(Regressions!S190),ROUND(Regressions!S190, 1), NA())</f>
        <v>100</v>
      </c>
      <c r="R180" s="385">
        <f>IF(ISNUMBER(Regressions!T190),ROUND(Regressions!T190, 1), NA())</f>
        <v>0</v>
      </c>
      <c r="S180" s="388">
        <f>IF(ISNUMBER(Regressions!U190),ROUND(Regressions!U190, 1), NA())</f>
        <v>0</v>
      </c>
      <c r="T180" s="379"/>
      <c r="U180" s="379"/>
      <c r="V180" s="379"/>
      <c r="W180" s="379"/>
      <c r="X180" s="379"/>
      <c r="Y180" s="379"/>
      <c r="Z180" s="379"/>
      <c r="AA180" s="379"/>
      <c r="AB180" s="379"/>
      <c r="AC180" s="379"/>
    </row>
    <row xmlns:x14ac="http://schemas.microsoft.com/office/spreadsheetml/2009/9/ac" r="181" x14ac:dyDescent="0.2">
      <c r="A181" s="329" t="str">
        <f>IF(ISBLANK(Regressions!A191), " ", Regressions!A191)</f>
        <v>Thailand</v>
      </c>
      <c r="B181" s="330">
        <f>IF(ISBLANK(Regressions!B191), " ", Regressions!B191)</f>
        <v>2022</v>
      </c>
      <c r="C181" s="335" t="str">
        <f>IF(ISBLANK(Regressions!C191), " ", Regressions!C191)</f>
        <v>Secondary</v>
      </c>
      <c r="D181" s="331">
        <f>IF(ISBLANK(Regressions!D191), " ", Regressions!D191)</f>
        <v>4767780</v>
      </c>
      <c r="E181" s="207">
        <f>IF(ISNUMBER(Regressions!E191),ROUND(Regressions!E191, 1), NA())</f>
        <v>100</v>
      </c>
      <c r="F181" s="332">
        <f>IF(ISNUMBER(Regressions!F191),ROUND(Regressions!F191, 1), NA())</f>
        <v>100</v>
      </c>
      <c r="G181" s="229">
        <f>IF(ISNUMBER(Regressions!G191),ROUND(Regressions!G191, 1), NA())</f>
        <v>100</v>
      </c>
      <c r="H181" s="333">
        <f>IF(ISNUMBER(Regressions!H191),ROUND(Regressions!H191, 1), NA())</f>
        <v>0</v>
      </c>
      <c r="I181" s="230">
        <f>IF(ISNUMBER(Regressions!I191),ROUND(Regressions!I191, 1), NA())</f>
        <v>0</v>
      </c>
      <c r="J181" s="334">
        <f>IF(ISNUMBER(Regressions!K191),ROUND(Regressions!K191, 1), NA())</f>
        <v>100</v>
      </c>
      <c r="K181" s="332">
        <f>IF(ISNUMBER(Regressions!L191),ROUND(Regressions!L191, 1), NA())</f>
        <v>100</v>
      </c>
      <c r="L181" s="231">
        <f>IF(ISNUMBER(Regressions!M191),ROUND(Regressions!M191, 1), NA())</f>
        <v>100</v>
      </c>
      <c r="M181" s="333">
        <f>IF(ISNUMBER(Regressions!N191),ROUND(Regressions!N191, 1), NA())</f>
        <v>0</v>
      </c>
      <c r="N181" s="230">
        <f>IF(ISNUMBER(Regressions!O191),ROUND(Regressions!O191, 1), NA())</f>
        <v>0</v>
      </c>
      <c r="O181" s="334">
        <f>IF(ISNUMBER(Regressions!Q191),ROUND(Regressions!Q191, 1), NA())</f>
        <v>100</v>
      </c>
      <c r="P181" s="332">
        <f>IF(ISNUMBER(Regressions!R191),ROUND(Regressions!R191, 1), NA())</f>
        <v>100</v>
      </c>
      <c r="Q181" s="208">
        <f>IF(ISNUMBER(Regressions!S191),ROUND(Regressions!S191, 1), NA())</f>
        <v>100</v>
      </c>
      <c r="R181" s="333">
        <f>IF(ISNUMBER(Regressions!T191),ROUND(Regressions!T191, 1), NA())</f>
        <v>0</v>
      </c>
      <c r="S181" s="230">
        <f>IF(ISNUMBER(Regressions!U191),ROUND(Regressions!U191, 1), NA())</f>
        <v>0</v>
      </c>
    </row>
    <row xmlns:x14ac="http://schemas.microsoft.com/office/spreadsheetml/2009/9/ac" r="182" x14ac:dyDescent="0.2">
      <c r="A182" s="336" t="str">
        <f>IF(ISBLANK(Regressions!A192), " ", Regressions!A192)</f>
        <v>Thailand</v>
      </c>
      <c r="B182" s="337">
        <f>IF(ISBLANK(Regressions!B192), " ", Regressions!B192)</f>
        <v>2023</v>
      </c>
      <c r="C182" s="338" t="str">
        <f>IF(ISBLANK(Regressions!C192), " ", Regressions!C192)</f>
        <v>Secondary</v>
      </c>
      <c r="D182" s="339">
        <f>IF(ISBLANK(Regressions!D192), " ", Regressions!D192)</f>
        <v>4886871</v>
      </c>
      <c r="E182" s="340">
        <f>IF(ISNUMBER(Regressions!E192),ROUND(Regressions!E192, 1), NA())</f>
        <v>100</v>
      </c>
      <c r="F182" s="341">
        <f>IF(ISNUMBER(Regressions!F192),ROUND(Regressions!F192, 1), NA())</f>
        <v>100</v>
      </c>
      <c r="G182" s="342">
        <f>IF(ISNUMBER(Regressions!G192),ROUND(Regressions!G192, 1), NA())</f>
        <v>100</v>
      </c>
      <c r="H182" s="343">
        <f>IF(ISNUMBER(Regressions!H192),ROUND(Regressions!H192, 1), NA())</f>
        <v>0</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100</v>
      </c>
      <c r="M182" s="343">
        <f>IF(ISNUMBER(Regressions!N192),ROUND(Regressions!N192, 1), NA())</f>
        <v>0</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100</v>
      </c>
      <c r="R182" s="343">
        <f>IF(ISNUMBER(Regressions!T192),ROUND(Regressions!T192, 1), NA())</f>
        <v>0</v>
      </c>
      <c r="S182" s="344">
        <f>IF(ISNUMBER(Regressions!U192),ROUND(Regressions!U192, 1), NA())</f>
        <v>0</v>
      </c>
    </row>
    <row xmlns:x14ac="http://schemas.microsoft.com/office/spreadsheetml/2009/9/ac" r="183" hidden="true" x14ac:dyDescent="0.2">
      <c r="A183" s="329" t="str">
        <f>IF(ISBLANK(Regressions!A193), " ", Regressions!A193)</f>
        <v>Thailand</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Thailand</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Thailand</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Thailand</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Thailand</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Thailand</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Thailand</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1"/>
      <c r="B211" s="392"/>
      <c r="C211" s="393"/>
      <c r="D211" s="379"/>
      <c r="E211" s="394"/>
      <c r="F211" s="394"/>
      <c r="G211" s="395"/>
      <c r="H211" s="394"/>
      <c r="I211" s="395"/>
      <c r="J211" s="396"/>
      <c r="K211" s="396"/>
      <c r="L211" s="394"/>
      <c r="M211" s="396"/>
      <c r="N211" s="397"/>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57</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35</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24</v>
      </c>
      <c r="E4" s="234" t="s">
        <v>19</v>
      </c>
      <c r="F4" s="235" t="s">
        <v>170</v>
      </c>
      <c r="G4" s="114" t="s">
        <v>24</v>
      </c>
      <c r="H4" s="234" t="s">
        <v>19</v>
      </c>
      <c r="I4" s="235" t="s">
        <v>170</v>
      </c>
      <c r="J4" s="114" t="s">
        <v>24</v>
      </c>
      <c r="K4" s="234" t="s">
        <v>19</v>
      </c>
      <c r="L4" s="235" t="s">
        <v>170</v>
      </c>
      <c r="M4" s="114" t="s">
        <v>24</v>
      </c>
      <c r="N4" s="234" t="s">
        <v>19</v>
      </c>
      <c r="O4" s="235" t="s">
        <v>170</v>
      </c>
      <c r="P4" s="114" t="s">
        <v>24</v>
      </c>
      <c r="Q4" s="234" t="s">
        <v>19</v>
      </c>
      <c r="R4" s="235" t="s">
        <v>170</v>
      </c>
      <c r="S4" s="114" t="s">
        <v>24</v>
      </c>
      <c r="T4" s="234" t="s">
        <v>19</v>
      </c>
      <c r="U4" s="236" t="s">
        <v>170</v>
      </c>
      <c r="V4" s="118" t="s">
        <v>24</v>
      </c>
      <c r="W4" s="119" t="s">
        <v>19</v>
      </c>
      <c r="X4" s="119" t="s">
        <v>21</v>
      </c>
      <c r="Y4" s="119" t="s">
        <v>28</v>
      </c>
      <c r="Z4" s="121" t="s">
        <v>171</v>
      </c>
      <c r="AA4" s="118" t="s">
        <v>24</v>
      </c>
      <c r="AB4" s="119" t="s">
        <v>19</v>
      </c>
      <c r="AC4" s="119" t="s">
        <v>21</v>
      </c>
      <c r="AD4" s="119" t="s">
        <v>28</v>
      </c>
      <c r="AE4" s="121" t="s">
        <v>171</v>
      </c>
      <c r="AF4" s="118" t="s">
        <v>24</v>
      </c>
      <c r="AG4" s="119" t="s">
        <v>19</v>
      </c>
      <c r="AH4" s="119" t="s">
        <v>21</v>
      </c>
      <c r="AI4" s="119" t="s">
        <v>28</v>
      </c>
      <c r="AJ4" s="121" t="s">
        <v>171</v>
      </c>
      <c r="AK4" s="118" t="s">
        <v>24</v>
      </c>
      <c r="AL4" s="119" t="s">
        <v>19</v>
      </c>
      <c r="AM4" s="119" t="s">
        <v>21</v>
      </c>
      <c r="AN4" s="119" t="s">
        <v>28</v>
      </c>
      <c r="AO4" s="121" t="s">
        <v>171</v>
      </c>
      <c r="AP4" s="118" t="s">
        <v>24</v>
      </c>
      <c r="AQ4" s="119" t="s">
        <v>19</v>
      </c>
      <c r="AR4" s="119" t="s">
        <v>21</v>
      </c>
      <c r="AS4" s="119" t="s">
        <v>28</v>
      </c>
      <c r="AT4" s="121" t="s">
        <v>171</v>
      </c>
      <c r="AU4" s="118" t="s">
        <v>24</v>
      </c>
      <c r="AV4" s="119" t="s">
        <v>19</v>
      </c>
      <c r="AW4" s="119" t="s">
        <v>21</v>
      </c>
      <c r="AX4" s="119" t="s">
        <v>28</v>
      </c>
      <c r="AY4" s="122" t="s">
        <v>171</v>
      </c>
      <c r="AZ4" s="123" t="s">
        <v>123</v>
      </c>
      <c r="BA4" s="124" t="s">
        <v>122</v>
      </c>
      <c r="BB4" s="125" t="s">
        <v>172</v>
      </c>
      <c r="BC4" s="123" t="s">
        <v>123</v>
      </c>
      <c r="BD4" s="124" t="s">
        <v>122</v>
      </c>
      <c r="BE4" s="125" t="s">
        <v>172</v>
      </c>
      <c r="BF4" s="123" t="s">
        <v>123</v>
      </c>
      <c r="BG4" s="124" t="s">
        <v>122</v>
      </c>
      <c r="BH4" s="125" t="s">
        <v>172</v>
      </c>
      <c r="BI4" s="123" t="s">
        <v>123</v>
      </c>
      <c r="BJ4" s="124" t="s">
        <v>122</v>
      </c>
      <c r="BK4" s="125" t="s">
        <v>172</v>
      </c>
      <c r="BL4" s="123" t="s">
        <v>123</v>
      </c>
      <c r="BM4" s="124" t="s">
        <v>122</v>
      </c>
      <c r="BN4" s="125" t="s">
        <v>172</v>
      </c>
      <c r="BO4" s="123" t="s">
        <v>123</v>
      </c>
      <c r="BP4" s="124" t="s">
        <v>122</v>
      </c>
      <c r="BQ4" s="125" t="s">
        <v>172</v>
      </c>
      <c r="BS4" s="74" t="s">
        <v>24</v>
      </c>
      <c r="BT4" s="75" t="s">
        <v>19</v>
      </c>
      <c r="BU4" s="50" t="s">
        <v>36</v>
      </c>
      <c r="BV4" s="74" t="s">
        <v>24</v>
      </c>
      <c r="BW4" s="75" t="s">
        <v>19</v>
      </c>
      <c r="BX4" s="76" t="s">
        <v>102</v>
      </c>
      <c r="BY4" s="74" t="s">
        <v>24</v>
      </c>
      <c r="BZ4" s="75" t="s">
        <v>19</v>
      </c>
      <c r="CA4" s="44" t="s">
        <v>36</v>
      </c>
      <c r="CB4" s="74" t="s">
        <v>24</v>
      </c>
      <c r="CC4" s="75" t="s">
        <v>19</v>
      </c>
      <c r="CD4" s="50" t="s">
        <v>36</v>
      </c>
      <c r="CE4" s="74" t="s">
        <v>24</v>
      </c>
      <c r="CF4" s="75" t="s">
        <v>19</v>
      </c>
      <c r="CG4" s="76" t="s">
        <v>36</v>
      </c>
      <c r="CH4" s="74" t="s">
        <v>24</v>
      </c>
      <c r="CI4" s="75" t="s">
        <v>19</v>
      </c>
      <c r="CJ4" s="44" t="s">
        <v>36</v>
      </c>
      <c r="CK4" s="78" t="s">
        <v>24</v>
      </c>
      <c r="CL4" s="77" t="s">
        <v>19</v>
      </c>
      <c r="CM4" s="52" t="s">
        <v>51</v>
      </c>
      <c r="CN4" s="52" t="s">
        <v>56</v>
      </c>
      <c r="CO4" s="79" t="s">
        <v>108</v>
      </c>
      <c r="CP4" s="78" t="s">
        <v>24</v>
      </c>
      <c r="CQ4" s="77" t="s">
        <v>19</v>
      </c>
      <c r="CR4" s="45" t="s">
        <v>51</v>
      </c>
      <c r="CS4" s="45" t="s">
        <v>56</v>
      </c>
      <c r="CT4" s="52" t="s">
        <v>108</v>
      </c>
      <c r="CU4" s="78" t="s">
        <v>24</v>
      </c>
      <c r="CV4" s="77" t="s">
        <v>19</v>
      </c>
      <c r="CW4" s="52" t="s">
        <v>51</v>
      </c>
      <c r="CX4" s="52" t="s">
        <v>56</v>
      </c>
      <c r="CY4" s="79" t="s">
        <v>108</v>
      </c>
      <c r="CZ4" s="78" t="s">
        <v>24</v>
      </c>
      <c r="DA4" s="77" t="s">
        <v>19</v>
      </c>
      <c r="DB4" s="45" t="s">
        <v>51</v>
      </c>
      <c r="DC4" s="45" t="s">
        <v>56</v>
      </c>
      <c r="DD4" s="52" t="s">
        <v>108</v>
      </c>
      <c r="DE4" s="78" t="s">
        <v>24</v>
      </c>
      <c r="DF4" s="77" t="s">
        <v>19</v>
      </c>
      <c r="DG4" s="52" t="s">
        <v>51</v>
      </c>
      <c r="DH4" s="52" t="s">
        <v>56</v>
      </c>
      <c r="DI4" s="79" t="s">
        <v>108</v>
      </c>
      <c r="DJ4" s="78" t="s">
        <v>24</v>
      </c>
      <c r="DK4" s="77" t="s">
        <v>19</v>
      </c>
      <c r="DL4" s="45" t="s">
        <v>51</v>
      </c>
      <c r="DM4" s="45" t="s">
        <v>56</v>
      </c>
      <c r="DN4" s="52" t="s">
        <v>108</v>
      </c>
      <c r="DO4" s="42" t="s">
        <v>109</v>
      </c>
      <c r="DP4" s="51" t="s">
        <v>110</v>
      </c>
      <c r="DQ4" s="51" t="s">
        <v>111</v>
      </c>
      <c r="DR4" s="42" t="s">
        <v>109</v>
      </c>
      <c r="DS4" s="51" t="s">
        <v>110</v>
      </c>
      <c r="DT4" s="51" t="s">
        <v>111</v>
      </c>
      <c r="DU4" s="42" t="s">
        <v>109</v>
      </c>
      <c r="DV4" s="51" t="s">
        <v>110</v>
      </c>
      <c r="DW4" s="51" t="s">
        <v>111</v>
      </c>
      <c r="DX4" s="42" t="s">
        <v>109</v>
      </c>
      <c r="DY4" s="51" t="s">
        <v>110</v>
      </c>
      <c r="DZ4" s="51" t="s">
        <v>111</v>
      </c>
      <c r="EA4" s="42" t="s">
        <v>109</v>
      </c>
      <c r="EB4" s="51" t="s">
        <v>110</v>
      </c>
      <c r="EC4" s="51" t="s">
        <v>111</v>
      </c>
      <c r="ED4" s="42" t="s">
        <v>109</v>
      </c>
      <c r="EE4" s="51" t="s">
        <v>110</v>
      </c>
      <c r="EF4" s="51" t="s">
        <v>111</v>
      </c>
    </row>
    <row xmlns:x14ac="http://schemas.microsoft.com/office/spreadsheetml/2009/9/ac" r="5" ht="48" hidden="true" x14ac:dyDescent="0.2">
      <c r="A5" s="39" t="s">
        <v>37</v>
      </c>
      <c r="B5" s="39" t="s">
        <v>38</v>
      </c>
      <c r="C5" s="39" t="s">
        <v>39</v>
      </c>
      <c r="D5" s="114" t="s">
        <v>133</v>
      </c>
      <c r="E5" s="115" t="s">
        <v>40</v>
      </c>
      <c r="F5" s="116" t="s">
        <v>185</v>
      </c>
      <c r="G5" s="114" t="s">
        <v>134</v>
      </c>
      <c r="H5" s="115" t="s">
        <v>41</v>
      </c>
      <c r="I5" s="116" t="s">
        <v>186</v>
      </c>
      <c r="J5" s="114" t="s">
        <v>135</v>
      </c>
      <c r="K5" s="115" t="s">
        <v>42</v>
      </c>
      <c r="L5" s="116" t="s">
        <v>187</v>
      </c>
      <c r="M5" s="114" t="s">
        <v>136</v>
      </c>
      <c r="N5" s="115" t="s">
        <v>84</v>
      </c>
      <c r="O5" s="116" t="s">
        <v>188</v>
      </c>
      <c r="P5" s="114" t="s">
        <v>137</v>
      </c>
      <c r="Q5" s="115" t="s">
        <v>85</v>
      </c>
      <c r="R5" s="116" t="s">
        <v>189</v>
      </c>
      <c r="S5" s="114" t="s">
        <v>138</v>
      </c>
      <c r="T5" s="115" t="s">
        <v>86</v>
      </c>
      <c r="U5" s="117" t="s">
        <v>190</v>
      </c>
      <c r="V5" s="118" t="s">
        <v>127</v>
      </c>
      <c r="W5" s="119" t="s">
        <v>43</v>
      </c>
      <c r="X5" s="120" t="s">
        <v>63</v>
      </c>
      <c r="Y5" s="120" t="s">
        <v>64</v>
      </c>
      <c r="Z5" s="121" t="s">
        <v>191</v>
      </c>
      <c r="AA5" s="118" t="s">
        <v>128</v>
      </c>
      <c r="AB5" s="119" t="s">
        <v>44</v>
      </c>
      <c r="AC5" s="120" t="s">
        <v>65</v>
      </c>
      <c r="AD5" s="120" t="s">
        <v>66</v>
      </c>
      <c r="AE5" s="121" t="s">
        <v>192</v>
      </c>
      <c r="AF5" s="118" t="s">
        <v>129</v>
      </c>
      <c r="AG5" s="119" t="s">
        <v>45</v>
      </c>
      <c r="AH5" s="120" t="s">
        <v>67</v>
      </c>
      <c r="AI5" s="120" t="s">
        <v>68</v>
      </c>
      <c r="AJ5" s="121" t="s">
        <v>193</v>
      </c>
      <c r="AK5" s="118" t="s">
        <v>130</v>
      </c>
      <c r="AL5" s="119" t="s">
        <v>69</v>
      </c>
      <c r="AM5" s="120" t="s">
        <v>70</v>
      </c>
      <c r="AN5" s="120" t="s">
        <v>71</v>
      </c>
      <c r="AO5" s="121" t="s">
        <v>194</v>
      </c>
      <c r="AP5" s="118" t="s">
        <v>131</v>
      </c>
      <c r="AQ5" s="119" t="s">
        <v>72</v>
      </c>
      <c r="AR5" s="120" t="s">
        <v>73</v>
      </c>
      <c r="AS5" s="120" t="s">
        <v>74</v>
      </c>
      <c r="AT5" s="121" t="s">
        <v>195</v>
      </c>
      <c r="AU5" s="118" t="s">
        <v>132</v>
      </c>
      <c r="AV5" s="119" t="s">
        <v>75</v>
      </c>
      <c r="AW5" s="120" t="s">
        <v>76</v>
      </c>
      <c r="AX5" s="120" t="s">
        <v>77</v>
      </c>
      <c r="AY5" s="122" t="s">
        <v>196</v>
      </c>
      <c r="AZ5" s="123" t="s">
        <v>78</v>
      </c>
      <c r="BA5" s="124" t="s">
        <v>112</v>
      </c>
      <c r="BB5" s="125" t="s">
        <v>197</v>
      </c>
      <c r="BC5" s="123" t="s">
        <v>83</v>
      </c>
      <c r="BD5" s="124" t="s">
        <v>113</v>
      </c>
      <c r="BE5" s="125" t="s">
        <v>198</v>
      </c>
      <c r="BF5" s="123" t="s">
        <v>82</v>
      </c>
      <c r="BG5" s="124" t="s">
        <v>114</v>
      </c>
      <c r="BH5" s="125" t="s">
        <v>199</v>
      </c>
      <c r="BI5" s="123" t="s">
        <v>81</v>
      </c>
      <c r="BJ5" s="124" t="s">
        <v>115</v>
      </c>
      <c r="BK5" s="125" t="s">
        <v>200</v>
      </c>
      <c r="BL5" s="123" t="s">
        <v>80</v>
      </c>
      <c r="BM5" s="124" t="s">
        <v>116</v>
      </c>
      <c r="BN5" s="125" t="s">
        <v>201</v>
      </c>
      <c r="BO5" s="123" t="s">
        <v>79</v>
      </c>
      <c r="BP5" s="124" t="s">
        <v>117</v>
      </c>
      <c r="BQ5" s="125" t="s">
        <v>202</v>
      </c>
    </row>
    <row xmlns:x14ac="http://schemas.microsoft.com/office/spreadsheetml/2009/9/ac" r="6" x14ac:dyDescent="0.2">
      <c r="A6" s="32" t="str">
        <f>IF('Water Data'!$B$2="","",'Water Data'!$B$2)</f>
        <v>THA_2019_UIS</v>
      </c>
      <c r="B6" s="32" t="str">
        <f>+'Water Data'!C2</f>
        <v>Other</v>
      </c>
      <c r="C6" s="327">
        <f>+IF(ISNUMBER(VALUE(MID(A6,5,4))), VALUE(MID(A6, 5,4)),"")</f>
        <v>2019</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71"/>
      <c r="BS6" s="271" t="str">
        <f>+'Water Data'!D27</f>
        <v>Yes</v>
      </c>
      <c r="BT6" s="271" t="str">
        <f>+'Water Data'!D28</f>
        <v>Yes</v>
      </c>
      <c r="BU6" s="271" t="str">
        <f>+'Water Data'!D29</f>
        <v>Yes</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t="str">
        <f>+'Water Data'!H27</f>
        <v>Yes</v>
      </c>
      <c r="CF6" s="271" t="str">
        <f>+'Water Data'!H28</f>
        <v>Yes</v>
      </c>
      <c r="CG6" s="271" t="str">
        <f>+'Water Data'!H29</f>
        <v>Yes</v>
      </c>
      <c r="CH6" s="271" t="str">
        <f>+'Water Data'!I27</f>
        <v>Yes</v>
      </c>
      <c r="CI6" s="271" t="str">
        <f>+'Water Data'!I28</f>
        <v>Yes</v>
      </c>
      <c r="CJ6" s="271" t="str">
        <f>+'Water Data'!I29</f>
        <v>Yes</v>
      </c>
      <c r="CK6" s="271" t="str">
        <f>+'Sanitation Data'!D28</f>
        <v>Yes</v>
      </c>
      <c r="CL6" s="271" t="str">
        <f>+'Sanitation Data'!D29</f>
        <v>Yes</v>
      </c>
      <c r="CM6" s="271">
        <f>+'Sanitation Data'!D30</f>
        <v>0</v>
      </c>
      <c r="CN6" s="271">
        <f>+'Sanitation Data'!D31</f>
        <v>0</v>
      </c>
      <c r="CO6" s="271" t="str">
        <f>+'Sanitation Data'!D32</f>
        <v>Yes</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t="str">
        <f>+'Sanitation Data'!H28</f>
        <v>Yes</v>
      </c>
      <c r="DF6" s="271" t="str">
        <f>+'Sanitation Data'!H29</f>
        <v>Yes</v>
      </c>
      <c r="DG6" s="271">
        <f>+'Sanitation Data'!H30</f>
        <v>0</v>
      </c>
      <c r="DH6" s="271">
        <f>+'Sanitation Data'!H31</f>
        <v>0</v>
      </c>
      <c r="DI6" s="271" t="str">
        <f>+'Sanitation Data'!H32</f>
        <v>Yes</v>
      </c>
      <c r="DJ6" s="271" t="str">
        <f>+'Sanitation Data'!I28</f>
        <v>Yes</v>
      </c>
      <c r="DK6" s="271" t="str">
        <f>+'Sanitation Data'!I29</f>
        <v>Yes</v>
      </c>
      <c r="DL6" s="271">
        <f>+'Sanitation Data'!I30</f>
        <v>0</v>
      </c>
      <c r="DM6" s="271">
        <f>+'Sanitation Data'!I31</f>
        <v>0</v>
      </c>
      <c r="DN6" s="271" t="str">
        <f>+'Sanitation Data'!I32</f>
        <v>Yes</v>
      </c>
      <c r="DO6" s="271" t="str">
        <f>+'Hygiene Data'!D11</f>
        <v>Yes</v>
      </c>
      <c r="DP6" s="271" t="str">
        <f>+'Hygiene Data'!D12</f>
        <v>Yes</v>
      </c>
      <c r="DQ6" s="271" t="str">
        <f>+'Hygiene Data'!D13</f>
        <v>Yes</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t="str">
        <f>+'Hygiene Data'!H11</f>
        <v>Yes</v>
      </c>
      <c r="EB6" s="271" t="str">
        <f>+'Hygiene Data'!H12</f>
        <v>Yes</v>
      </c>
      <c r="EC6" s="271" t="str">
        <f>+'Hygiene Data'!H13</f>
        <v>Yes</v>
      </c>
      <c r="ED6" s="271" t="str">
        <f>+'Hygiene Data'!I11</f>
        <v>Yes</v>
      </c>
      <c r="EE6" s="271" t="str">
        <f>+'Hygiene Data'!I12</f>
        <v>Yes</v>
      </c>
      <c r="EF6" s="271" t="str">
        <f>+'Hygiene Data'!I13</f>
        <v>Yes</v>
      </c>
    </row>
    <row xmlns:x14ac="http://schemas.microsoft.com/office/spreadsheetml/2009/9/ac" r="7" x14ac:dyDescent="0.2">
      <c r="A7" s="32" t="str">
        <f ca="true">+IF(OFFSET('Water Data'!$B$2,0,10*ROW('Water Data'!E1))="","",OFFSET('Water Data'!$B$2,0,10*ROW('Water Data'!E1)))</f>
        <v>THA_2020_UIS</v>
      </c>
      <c r="B7" s="32" t="str">
        <f ca="true">+IF(OFFSET('Water Data'!$C$2,0,10*ROW('Water Data'!F1))="","",OFFSET('Water Data'!$C$2,0,10*ROW('Water Data'!F1)))</f>
        <v>Other</v>
      </c>
      <c r="C7" s="327">
        <f t="shared" ref="C7:C70" ca="true" si="0">+IF(ISNUMBER(VALUE(MID(A7,5,4))), VALUE(MID(A7, 5,4)),"")</f>
        <v>2020</v>
      </c>
      <c r="D7" s="8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99.802513204304674</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99.840059999999994</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99.767627648469883</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99.802513204304674</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99.840059999999994</v>
      </c>
      <c r="BO7" s="8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99.767627648469883</v>
      </c>
      <c r="BR7" s="271"/>
      <c r="BS7" s="271" t="str">
        <f ca="true">+IF(OFFSET('Water Data'!$D$27,0,10*ROW('Water Data'!D1))="","",OFFSET('Water Data'!$D$27,0,10*ROW('Water Data'!D1)))</f>
        <v/>
      </c>
      <c r="BT7" s="271" t="str">
        <f ca="true">+IF(OFFSET('Water Data'!$D$28,0,10*ROW('Water Data'!D1))="","",OFFSET('Water Data'!$D$28,0,10*ROW('Water Data'!D1)))</f>
        <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
      </c>
      <c r="CF7" s="271" t="str">
        <f ca="true">+IF(OFFSET('Water Data'!$H$28,0,10*ROW('Water Data'!H1))="","",OFFSET('Water Data'!$H$28,0,10*ROW('Water Data'!H1)))</f>
        <v/>
      </c>
      <c r="CG7" s="271" t="str">
        <f ca="true">+IF(OFFSET('Water Data'!$H$29,0,10*ROW('Water Data'!H1))="","",OFFSET('Water Data'!$H$29,0,10*ROW('Water Data'!H1)))</f>
        <v>Yes</v>
      </c>
      <c r="CH7" s="271" t="str">
        <f ca="true">+IF(OFFSET('Water Data'!$I$27,0,10*ROW('Water Data'!I1))="","",OFFSET('Water Data'!$I$27,0,10*ROW('Water Data'!I1)))</f>
        <v/>
      </c>
      <c r="CI7" s="271" t="str">
        <f ca="true">+IF(OFFSET('Water Data'!$I$28,0,10*ROW('Water Data'!I1))="","",OFFSET('Water Data'!$I$28,0,10*ROW('Water Data'!I1)))</f>
        <v/>
      </c>
      <c r="CJ7" s="271" t="str">
        <f ca="true">+IF(OFFSET('Water Data'!$I$29,0,10*ROW('Water Data'!I1))="","",OFFSET('Water Data'!$I$29,0,10*ROW('Water Data'!I1)))</f>
        <v>Yes</v>
      </c>
      <c r="CK7" s="271" t="str">
        <f ca="true">+IF(OFFSET('Sanitation Data'!$D$28,0,10*ROW('Sanitation Data'!D1))="","",OFFSET('Sanitation Data'!$D$28,0,10*ROW('Sanitation Data'!D1)))</f>
        <v/>
      </c>
      <c r="CL7" s="271" t="str">
        <f ca="true">+IF(OFFSET('Sanitation Data'!$D$29,0,10*ROW('Sanitation Data'!D1))="","",OFFSET('Sanitation Data'!$D$29,0,10*ROW('Sanitation Data'!D1)))</f>
        <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
      </c>
      <c r="DF7" s="271" t="str">
        <f ca="true">+IF(OFFSET('Sanitation Data'!$H$29,0,10*ROW('Sanitation Data'!H1))="","",OFFSET('Sanitation Data'!$H$29,0,10*ROW('Sanitation Data'!H1)))</f>
        <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
      </c>
      <c r="DJ7" s="271" t="str">
        <f ca="true">+IF(OFFSET('Sanitation Data'!$I$28,0,10*ROW('Sanitation Data'!I1))="","",OFFSET('Sanitation Data'!$I$28,0,10*ROW('Sanitation Data'!I1)))</f>
        <v/>
      </c>
      <c r="DK7" s="271" t="str">
        <f ca="true">+IF(OFFSET('Sanitation Data'!$I$29,0,10*ROW('Sanitation Data'!I1))="","",OFFSET('Sanitation Data'!$I$29,0,10*ROW('Sanitation Data'!I1)))</f>
        <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
      </c>
      <c r="DO7" s="271" t="str">
        <f ca="true">+IF(OFFSET('Hygiene Data'!$D$11,0,10*ROW('Hygiene Data'!D1))="","",OFFSET('Hygiene Data'!$D$11,0,10*ROW('Hygiene Data'!D1)))</f>
        <v/>
      </c>
      <c r="DP7" s="271" t="str">
        <f ca="true">+IF(OFFSET('Hygiene Data'!$D$12,0,10*ROW('Hygiene Data'!D1))="","",OFFSET('Hygiene Data'!$D$12,0,10*ROW('Hygiene Data'!D1)))</f>
        <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
      </c>
      <c r="EB7" s="271" t="str">
        <f ca="true">+IF(OFFSET('Hygiene Data'!$H$12,0,10*ROW('Hygiene Data'!H1))="","",OFFSET('Hygiene Data'!$H$12,0,10*ROW('Hygiene Data'!H1)))</f>
        <v/>
      </c>
      <c r="EC7" s="271" t="str">
        <f ca="true">+IF(OFFSET('Hygiene Data'!$H$13,0,10*ROW('Hygiene Data'!H1))="","",OFFSET('Hygiene Data'!$H$13,0,10*ROW('Hygiene Data'!H1)))</f>
        <v>Yes</v>
      </c>
      <c r="ED7" s="271" t="str">
        <f ca="true">+IF(OFFSET('Hygiene Data'!$I$11,0,10*ROW('Hygiene Data'!I1))="","",OFFSET('Hygiene Data'!$I$11,0,10*ROW('Hygiene Data'!I1)))</f>
        <v/>
      </c>
      <c r="EE7" s="271" t="str">
        <f ca="true">+IF(OFFSET('Hygiene Data'!$I$12,0,10*ROW('Hygiene Data'!I1))="","",OFFSET('Hygiene Data'!$I$12,0,10*ROW('Hygiene Data'!I1)))</f>
        <v/>
      </c>
      <c r="EF7" s="271"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THA_2021_UIS</v>
      </c>
      <c r="B8" s="32" t="str">
        <f ca="true">+IF(OFFSET('Water Data'!$C$2,0,10*ROW('Water Data'!F2))="","",OFFSET('Water Data'!$C$2,0,10*ROW('Water Data'!F2)))</f>
        <v>Other</v>
      </c>
      <c r="C8" s="327">
        <f t="shared" ca="true" si="0"/>
        <v>2021</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1"/>
      <c r="BS8" s="271" t="str">
        <f ca="true">+IF(OFFSET('Water Data'!$D$27,0,10*ROW('Water Data'!D2))="","",OFFSET('Water Data'!$D$27,0,10*ROW('Water Data'!D2)))</f>
        <v>Yes</v>
      </c>
      <c r="BT8" s="271" t="str">
        <f ca="true">+IF(OFFSET('Water Data'!$D$28,0,10*ROW('Water Data'!D2))="","",OFFSET('Water Data'!$D$28,0,10*ROW('Water Data'!D2)))</f>
        <v>Yes</v>
      </c>
      <c r="BU8" s="271" t="str">
        <f ca="true">+IF(OFFSET('Water Data'!$D$29,0,10*ROW('Water Data'!D2))="","",OFFSET('Water Data'!$D$29,0,10*ROW('Water Data'!D2)))</f>
        <v>Yes</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Yes</v>
      </c>
      <c r="CF8" s="271" t="str">
        <f ca="true">+IF(OFFSET('Water Data'!$H$28,0,10*ROW('Water Data'!H2))="","",OFFSET('Water Data'!$H$28,0,10*ROW('Water Data'!H2)))</f>
        <v>Yes</v>
      </c>
      <c r="CG8" s="271" t="str">
        <f ca="true">+IF(OFFSET('Water Data'!$H$29,0,10*ROW('Water Data'!H2))="","",OFFSET('Water Data'!$H$29,0,10*ROW('Water Data'!H2)))</f>
        <v>Yes</v>
      </c>
      <c r="CH8" s="271" t="str">
        <f ca="true">+IF(OFFSET('Water Data'!$I$27,0,10*ROW('Water Data'!I2))="","",OFFSET('Water Data'!$I$27,0,10*ROW('Water Data'!I2)))</f>
        <v>Yes</v>
      </c>
      <c r="CI8" s="271" t="str">
        <f ca="true">+IF(OFFSET('Water Data'!$I$28,0,10*ROW('Water Data'!I2))="","",OFFSET('Water Data'!$I$28,0,10*ROW('Water Data'!I2)))</f>
        <v>Yes</v>
      </c>
      <c r="CJ8" s="271" t="str">
        <f ca="true">+IF(OFFSET('Water Data'!$I$29,0,10*ROW('Water Data'!I2))="","",OFFSET('Water Data'!$I$29,0,10*ROW('Water Data'!I2)))</f>
        <v>Yes</v>
      </c>
      <c r="CK8" s="271" t="str">
        <f ca="true">+IF(OFFSET('Sanitation Data'!$D$28,0,10*ROW('Sanitation Data'!D2))="","",OFFSET('Sanitation Data'!$D$28,0,10*ROW('Sanitation Data'!D2)))</f>
        <v/>
      </c>
      <c r="CL8" s="271" t="str">
        <f ca="true">+IF(OFFSET('Sanitation Data'!$D$29,0,10*ROW('Sanitation Data'!D2))="","",OFFSET('Sanitation Data'!$D$29,0,10*ROW('Sanitation Data'!D2)))</f>
        <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
      </c>
      <c r="DF8" s="271" t="str">
        <f ca="true">+IF(OFFSET('Sanitation Data'!$H$29,0,10*ROW('Sanitation Data'!H2))="","",OFFSET('Sanitation Data'!$H$29,0,10*ROW('Sanitation Data'!H2)))</f>
        <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
      </c>
      <c r="DJ8" s="271" t="str">
        <f ca="true">+IF(OFFSET('Sanitation Data'!$I$28,0,10*ROW('Sanitation Data'!I2))="","",OFFSET('Sanitation Data'!$I$28,0,10*ROW('Sanitation Data'!I2)))</f>
        <v/>
      </c>
      <c r="DK8" s="271" t="str">
        <f ca="true">+IF(OFFSET('Sanitation Data'!$I$29,0,10*ROW('Sanitation Data'!I2))="","",OFFSET('Sanitation Data'!$I$29,0,10*ROW('Sanitation Data'!I2)))</f>
        <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
      </c>
      <c r="DO8" s="271" t="str">
        <f ca="true">+IF(OFFSET('Hygiene Data'!$D$11,0,10*ROW('Hygiene Data'!D2))="","",OFFSET('Hygiene Data'!$D$11,0,10*ROW('Hygiene Data'!D2)))</f>
        <v>Yes</v>
      </c>
      <c r="DP8" s="271" t="str">
        <f ca="true">+IF(OFFSET('Hygiene Data'!$D$12,0,10*ROW('Hygiene Data'!D2))="","",OFFSET('Hygiene Data'!$D$12,0,10*ROW('Hygiene Data'!D2)))</f>
        <v>Yes</v>
      </c>
      <c r="DQ8" s="271" t="str">
        <f ca="true">+IF(OFFSET('Hygiene Data'!$D$13,0,10*ROW('Hygiene Data'!D2))="","",OFFSET('Hygiene Data'!$D$13,0,10*ROW('Hygiene Data'!D2)))</f>
        <v>Yes</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Yes</v>
      </c>
      <c r="EB8" s="271" t="str">
        <f ca="true">+IF(OFFSET('Hygiene Data'!$H$12,0,10*ROW('Hygiene Data'!H2))="","",OFFSET('Hygiene Data'!$H$12,0,10*ROW('Hygiene Data'!H2)))</f>
        <v>Yes</v>
      </c>
      <c r="EC8" s="271" t="str">
        <f ca="true">+IF(OFFSET('Hygiene Data'!$H$13,0,10*ROW('Hygiene Data'!H2))="","",OFFSET('Hygiene Data'!$H$13,0,10*ROW('Hygiene Data'!H2)))</f>
        <v>Yes</v>
      </c>
      <c r="ED8" s="271" t="str">
        <f ca="true">+IF(OFFSET('Hygiene Data'!$I$11,0,10*ROW('Hygiene Data'!I2))="","",OFFSET('Hygiene Data'!$I$11,0,10*ROW('Hygiene Data'!I2)))</f>
        <v>Yes</v>
      </c>
      <c r="EE8" s="271" t="str">
        <f ca="true">+IF(OFFSET('Hygiene Data'!$I$12,0,10*ROW('Hygiene Data'!I2))="","",OFFSET('Hygiene Data'!$I$12,0,10*ROW('Hygiene Data'!I2)))</f>
        <v>Yes</v>
      </c>
      <c r="EF8" s="271"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THA_2022_UIS</v>
      </c>
      <c r="B9" s="32" t="str">
        <f ca="true">+IF(OFFSET('Water Data'!$C$2,0,10*ROW('Water Data'!F3))="","",OFFSET('Water Data'!$C$2,0,10*ROW('Water Data'!F3)))</f>
        <v>Other</v>
      </c>
      <c r="C9" s="327">
        <f t="shared" ca="true" si="0"/>
        <v>2022</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1"/>
      <c r="BS9" s="271" t="str">
        <f ca="true">+IF(OFFSET('Water Data'!$D$27,0,10*ROW('Water Data'!D3))="","",OFFSET('Water Data'!$D$27,0,10*ROW('Water Data'!D3)))</f>
        <v>Yes</v>
      </c>
      <c r="BT9" s="271" t="str">
        <f ca="true">+IF(OFFSET('Water Data'!$D$28,0,10*ROW('Water Data'!D3))="","",OFFSET('Water Data'!$D$28,0,10*ROW('Water Data'!D3)))</f>
        <v>Yes</v>
      </c>
      <c r="BU9" s="271" t="str">
        <f ca="true">+IF(OFFSET('Water Data'!$D$29,0,10*ROW('Water Data'!D3))="","",OFFSET('Water Data'!$D$29,0,10*ROW('Water Data'!D3)))</f>
        <v>Yes</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Yes</v>
      </c>
      <c r="CF9" s="271" t="str">
        <f ca="true">+IF(OFFSET('Water Data'!$H$28,0,10*ROW('Water Data'!H3))="","",OFFSET('Water Data'!$H$28,0,10*ROW('Water Data'!H3)))</f>
        <v>Yes</v>
      </c>
      <c r="CG9" s="271" t="str">
        <f ca="true">+IF(OFFSET('Water Data'!$H$29,0,10*ROW('Water Data'!H3))="","",OFFSET('Water Data'!$H$29,0,10*ROW('Water Data'!H3)))</f>
        <v>Yes</v>
      </c>
      <c r="CH9" s="271" t="str">
        <f ca="true">+IF(OFFSET('Water Data'!$I$27,0,10*ROW('Water Data'!I3))="","",OFFSET('Water Data'!$I$27,0,10*ROW('Water Data'!I3)))</f>
        <v>Yes</v>
      </c>
      <c r="CI9" s="271" t="str">
        <f ca="true">+IF(OFFSET('Water Data'!$I$28,0,10*ROW('Water Data'!I3))="","",OFFSET('Water Data'!$I$28,0,10*ROW('Water Data'!I3)))</f>
        <v>Yes</v>
      </c>
      <c r="CJ9" s="271" t="str">
        <f ca="true">+IF(OFFSET('Water Data'!$I$29,0,10*ROW('Water Data'!I3))="","",OFFSET('Water Data'!$I$29,0,10*ROW('Water Data'!I3)))</f>
        <v>Yes</v>
      </c>
      <c r="CK9" s="271" t="str">
        <f ca="true">+IF(OFFSET('Sanitation Data'!$D$28,0,10*ROW('Sanitation Data'!D3))="","",OFFSET('Sanitation Data'!$D$28,0,10*ROW('Sanitation Data'!D3)))</f>
        <v/>
      </c>
      <c r="CL9" s="271" t="str">
        <f ca="true">+IF(OFFSET('Sanitation Data'!$D$29,0,10*ROW('Sanitation Data'!D3))="","",OFFSET('Sanitation Data'!$D$29,0,10*ROW('Sanitation Data'!D3)))</f>
        <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
      </c>
      <c r="DF9" s="271" t="str">
        <f ca="true">+IF(OFFSET('Sanitation Data'!$H$29,0,10*ROW('Sanitation Data'!H3))="","",OFFSET('Sanitation Data'!$H$29,0,10*ROW('Sanitation Data'!H3)))</f>
        <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
      </c>
      <c r="DJ9" s="271" t="str">
        <f ca="true">+IF(OFFSET('Sanitation Data'!$I$28,0,10*ROW('Sanitation Data'!I3))="","",OFFSET('Sanitation Data'!$I$28,0,10*ROW('Sanitation Data'!I3)))</f>
        <v/>
      </c>
      <c r="DK9" s="271" t="str">
        <f ca="true">+IF(OFFSET('Sanitation Data'!$I$29,0,10*ROW('Sanitation Data'!I3))="","",OFFSET('Sanitation Data'!$I$29,0,10*ROW('Sanitation Data'!I3)))</f>
        <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
      </c>
      <c r="DO9" s="271" t="str">
        <f ca="true">+IF(OFFSET('Hygiene Data'!$D$11,0,10*ROW('Hygiene Data'!D3))="","",OFFSET('Hygiene Data'!$D$11,0,10*ROW('Hygiene Data'!D3)))</f>
        <v>Yes</v>
      </c>
      <c r="DP9" s="271" t="str">
        <f ca="true">+IF(OFFSET('Hygiene Data'!$D$12,0,10*ROW('Hygiene Data'!D3))="","",OFFSET('Hygiene Data'!$D$12,0,10*ROW('Hygiene Data'!D3)))</f>
        <v>Yes</v>
      </c>
      <c r="DQ9" s="271" t="str">
        <f ca="true">+IF(OFFSET('Hygiene Data'!$D$13,0,10*ROW('Hygiene Data'!D3))="","",OFFSET('Hygiene Data'!$D$13,0,10*ROW('Hygiene Data'!D3)))</f>
        <v>Yes</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Yes</v>
      </c>
      <c r="EB9" s="271" t="str">
        <f ca="true">+IF(OFFSET('Hygiene Data'!$H$12,0,10*ROW('Hygiene Data'!H3))="","",OFFSET('Hygiene Data'!$H$12,0,10*ROW('Hygiene Data'!H3)))</f>
        <v>Yes</v>
      </c>
      <c r="EC9" s="271" t="str">
        <f ca="true">+IF(OFFSET('Hygiene Data'!$H$13,0,10*ROW('Hygiene Data'!H3))="","",OFFSET('Hygiene Data'!$H$13,0,10*ROW('Hygiene Data'!H3)))</f>
        <v>Yes</v>
      </c>
      <c r="ED9" s="271" t="str">
        <f ca="true">+IF(OFFSET('Hygiene Data'!$I$11,0,10*ROW('Hygiene Data'!I3))="","",OFFSET('Hygiene Data'!$I$11,0,10*ROW('Hygiene Data'!I3)))</f>
        <v>Yes</v>
      </c>
      <c r="EE9" s="271" t="str">
        <f ca="true">+IF(OFFSET('Hygiene Data'!$I$12,0,10*ROW('Hygiene Data'!I3))="","",OFFSET('Hygiene Data'!$I$12,0,10*ROW('Hygiene Data'!I3)))</f>
        <v>Yes</v>
      </c>
      <c r="EF9" s="271"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THA_2023_UIS</v>
      </c>
      <c r="B10" s="32" t="str">
        <f ca="true">+IF(OFFSET('Water Data'!$C$2,0,10*ROW('Water Data'!F4))="","",OFFSET('Water Data'!$C$2,0,10*ROW('Water Data'!F4)))</f>
        <v>Other</v>
      </c>
      <c r="C10" s="327">
        <f t="shared" ca="true" si="0"/>
        <v>2023</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71"/>
      <c r="BS10" s="271" t="str">
        <f ca="true">+IF(OFFSET('Water Data'!$D$27,0,10*ROW('Water Data'!D4))="","",OFFSET('Water Data'!$D$27,0,10*ROW('Water Data'!D4)))</f>
        <v>Yes</v>
      </c>
      <c r="BT10" s="271" t="str">
        <f ca="true">+IF(OFFSET('Water Data'!$D$28,0,10*ROW('Water Data'!D4))="","",OFFSET('Water Data'!$D$28,0,10*ROW('Water Data'!D4)))</f>
        <v>Yes</v>
      </c>
      <c r="BU10" s="271" t="str">
        <f ca="true">+IF(OFFSET('Water Data'!$D$29,0,10*ROW('Water Data'!D4))="","",OFFSET('Water Data'!$D$29,0,10*ROW('Water Data'!D4)))</f>
        <v>Yes</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Yes</v>
      </c>
      <c r="CF10" s="271" t="str">
        <f ca="true">+IF(OFFSET('Water Data'!$H$28,0,10*ROW('Water Data'!H4))="","",OFFSET('Water Data'!$H$28,0,10*ROW('Water Data'!H4)))</f>
        <v>Yes</v>
      </c>
      <c r="CG10" s="271" t="str">
        <f ca="true">+IF(OFFSET('Water Data'!$H$29,0,10*ROW('Water Data'!H4))="","",OFFSET('Water Data'!$H$29,0,10*ROW('Water Data'!H4)))</f>
        <v>Yes</v>
      </c>
      <c r="CH10" s="271" t="str">
        <f ca="true">+IF(OFFSET('Water Data'!$I$27,0,10*ROW('Water Data'!I4))="","",OFFSET('Water Data'!$I$27,0,10*ROW('Water Data'!I4)))</f>
        <v>Yes</v>
      </c>
      <c r="CI10" s="271" t="str">
        <f ca="true">+IF(OFFSET('Water Data'!$I$28,0,10*ROW('Water Data'!I4))="","",OFFSET('Water Data'!$I$28,0,10*ROW('Water Data'!I4)))</f>
        <v>Yes</v>
      </c>
      <c r="CJ10" s="271" t="str">
        <f ca="true">+IF(OFFSET('Water Data'!$I$29,0,10*ROW('Water Data'!I4))="","",OFFSET('Water Data'!$I$29,0,10*ROW('Water Data'!I4)))</f>
        <v>Yes</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Yes</v>
      </c>
      <c r="DP10" s="271" t="str">
        <f ca="true">+IF(OFFSET('Hygiene Data'!$D$12,0,10*ROW('Hygiene Data'!D4))="","",OFFSET('Hygiene Data'!$D$12,0,10*ROW('Hygiene Data'!D4)))</f>
        <v>Yes</v>
      </c>
      <c r="DQ10" s="271" t="str">
        <f ca="true">+IF(OFFSET('Hygiene Data'!$D$13,0,10*ROW('Hygiene Data'!D4))="","",OFFSET('Hygiene Data'!$D$13,0,10*ROW('Hygiene Data'!D4)))</f>
        <v>Yes</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Yes</v>
      </c>
      <c r="EB10" s="271" t="str">
        <f ca="true">+IF(OFFSET('Hygiene Data'!$H$12,0,10*ROW('Hygiene Data'!H4))="","",OFFSET('Hygiene Data'!$H$12,0,10*ROW('Hygiene Data'!H4)))</f>
        <v>Yes</v>
      </c>
      <c r="EC10" s="271" t="str">
        <f ca="true">+IF(OFFSET('Hygiene Data'!$H$13,0,10*ROW('Hygiene Data'!H4))="","",OFFSET('Hygiene Data'!$H$13,0,10*ROW('Hygiene Data'!H4)))</f>
        <v>Yes</v>
      </c>
      <c r="ED10" s="271" t="str">
        <f ca="true">+IF(OFFSET('Hygiene Data'!$I$11,0,10*ROW('Hygiene Data'!I4))="","",OFFSET('Hygiene Data'!$I$11,0,10*ROW('Hygiene Data'!I4)))</f>
        <v>Yes</v>
      </c>
      <c r="EE10" s="271" t="str">
        <f ca="true">+IF(OFFSET('Hygiene Data'!$I$12,0,10*ROW('Hygiene Data'!I4))="","",OFFSET('Hygiene Data'!$I$12,0,10*ROW('Hygiene Data'!I4)))</f>
        <v>Yes</v>
      </c>
      <c r="EF10" s="271"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27</v>
      </c>
      <c r="C1" s="399">
        <v>2019</v>
      </c>
      <c r="D1" s="316" t="s">
        <v>228</v>
      </c>
      <c r="E1" s="316"/>
      <c r="F1" s="316"/>
      <c r="G1" s="316"/>
      <c r="H1" s="316"/>
      <c r="I1" s="320"/>
      <c r="J1" s="308"/>
      <c r="K1" s="308"/>
      <c r="L1" s="321" t="s">
        <v>27</v>
      </c>
      <c r="M1" s="399">
        <v>2020</v>
      </c>
      <c r="N1" s="316" t="s">
        <v>228</v>
      </c>
      <c r="O1" s="316"/>
      <c r="P1" s="316"/>
      <c r="Q1" s="316"/>
      <c r="R1" s="316"/>
      <c r="S1" s="320"/>
      <c r="T1" s="308"/>
      <c r="U1" s="308"/>
      <c r="V1" s="321" t="s">
        <v>27</v>
      </c>
      <c r="W1" s="399">
        <v>2021</v>
      </c>
      <c r="X1" s="316" t="s">
        <v>228</v>
      </c>
      <c r="Y1" s="316"/>
      <c r="Z1" s="316"/>
      <c r="AA1" s="316"/>
      <c r="AB1" s="316"/>
      <c r="AC1" s="320"/>
      <c r="AD1" s="308"/>
      <c r="AE1" s="308"/>
      <c r="AF1" s="321" t="s">
        <v>27</v>
      </c>
      <c r="AG1" s="399">
        <v>2022</v>
      </c>
      <c r="AH1" s="316" t="s">
        <v>228</v>
      </c>
      <c r="AI1" s="316"/>
      <c r="AJ1" s="316"/>
      <c r="AK1" s="316"/>
      <c r="AL1" s="316"/>
      <c r="AM1" s="320"/>
      <c r="AN1" s="308"/>
      <c r="AO1" s="308"/>
      <c r="AP1" s="321" t="s">
        <v>27</v>
      </c>
      <c r="AQ1" s="399">
        <v>2023</v>
      </c>
      <c r="AR1" s="316" t="s">
        <v>228</v>
      </c>
      <c r="AS1" s="316"/>
      <c r="AT1" s="316"/>
      <c r="AU1" s="316"/>
      <c r="AV1" s="316"/>
      <c r="AW1" s="320"/>
      <c r="AX1" s="308"/>
      <c r="AY1" s="308"/>
      <c r="BA1" s="246"/>
      <c r="BB1" s="246"/>
      <c r="BC1" s="246"/>
      <c r="BD1" s="246"/>
      <c r="BE1" s="246"/>
      <c r="BF1" s="246"/>
      <c r="BG1" s="246"/>
    </row>
    <row xmlns:x14ac="http://schemas.microsoft.com/office/spreadsheetml/2009/9/ac" r="2" s="307" customFormat="true" ht="30" customHeight="true" x14ac:dyDescent="0.25">
      <c r="A2" s="560" t="s">
        <v>236</v>
      </c>
      <c r="B2" s="317" t="s">
        <v>227</v>
      </c>
      <c r="C2" s="238" t="s">
        <v>174</v>
      </c>
      <c r="D2" s="238" t="s">
        <v>173</v>
      </c>
      <c r="E2" s="318"/>
      <c r="F2" s="318"/>
      <c r="G2" s="318"/>
      <c r="H2" s="318"/>
      <c r="I2" s="319"/>
      <c r="J2" s="308" t="s">
        <v>211</v>
      </c>
      <c r="K2" s="308"/>
      <c r="L2" s="317" t="s">
        <v>229</v>
      </c>
      <c r="M2" s="238" t="s">
        <v>174</v>
      </c>
      <c r="N2" s="238" t="s">
        <v>173</v>
      </c>
      <c r="O2" s="318"/>
      <c r="P2" s="318"/>
      <c r="Q2" s="318"/>
      <c r="R2" s="318"/>
      <c r="S2" s="319"/>
      <c r="T2" s="308" t="s">
        <v>211</v>
      </c>
      <c r="U2" s="308"/>
      <c r="V2" s="317" t="s">
        <v>241</v>
      </c>
      <c r="W2" s="238" t="s">
        <v>174</v>
      </c>
      <c r="X2" s="238" t="s">
        <v>173</v>
      </c>
      <c r="Y2" s="318"/>
      <c r="Z2" s="318"/>
      <c r="AA2" s="318"/>
      <c r="AB2" s="318"/>
      <c r="AC2" s="319"/>
      <c r="AD2" s="308" t="s">
        <v>211</v>
      </c>
      <c r="AE2" s="308"/>
      <c r="AF2" s="317" t="s">
        <v>242</v>
      </c>
      <c r="AG2" s="238" t="s">
        <v>174</v>
      </c>
      <c r="AH2" s="238" t="s">
        <v>173</v>
      </c>
      <c r="AI2" s="318"/>
      <c r="AJ2" s="318"/>
      <c r="AK2" s="318"/>
      <c r="AL2" s="318"/>
      <c r="AM2" s="319"/>
      <c r="AN2" s="308" t="s">
        <v>211</v>
      </c>
      <c r="AO2" s="308"/>
      <c r="AP2" s="317" t="s">
        <v>243</v>
      </c>
      <c r="AQ2" s="238" t="s">
        <v>174</v>
      </c>
      <c r="AR2" s="238" t="s">
        <v>173</v>
      </c>
      <c r="AS2" s="318"/>
      <c r="AT2" s="318"/>
      <c r="AU2" s="318"/>
      <c r="AV2" s="318"/>
      <c r="AW2" s="319"/>
      <c r="AX2" s="308" t="s">
        <v>211</v>
      </c>
      <c r="AY2" s="308"/>
      <c r="BB2" s="246"/>
      <c r="BC2" s="246"/>
      <c r="BD2" s="246"/>
      <c r="BE2" s="246"/>
      <c r="BF2" s="246"/>
      <c r="BG2" s="246"/>
    </row>
    <row xmlns:x14ac="http://schemas.microsoft.com/office/spreadsheetml/2009/9/ac" r="3" s="246" customFormat="true" ht="18" customHeight="true" x14ac:dyDescent="0.25">
      <c r="A3" s="560"/>
      <c r="B3" s="239" t="s">
        <v>165</v>
      </c>
      <c r="C3" s="240" t="s">
        <v>54</v>
      </c>
      <c r="D3" s="241" t="s">
        <v>7</v>
      </c>
      <c r="E3" s="242" t="s">
        <v>1</v>
      </c>
      <c r="F3" s="242" t="s">
        <v>2</v>
      </c>
      <c r="G3" s="242" t="s">
        <v>16</v>
      </c>
      <c r="H3" s="242" t="s">
        <v>17</v>
      </c>
      <c r="I3" s="243" t="s">
        <v>18</v>
      </c>
      <c r="J3" s="244"/>
      <c r="K3" s="244"/>
      <c r="L3" s="239" t="s">
        <v>165</v>
      </c>
      <c r="M3" s="240" t="s">
        <v>54</v>
      </c>
      <c r="N3" s="241" t="s">
        <v>7</v>
      </c>
      <c r="O3" s="242" t="s">
        <v>1</v>
      </c>
      <c r="P3" s="242" t="s">
        <v>2</v>
      </c>
      <c r="Q3" s="242" t="s">
        <v>16</v>
      </c>
      <c r="R3" s="242" t="s">
        <v>17</v>
      </c>
      <c r="S3" s="243" t="s">
        <v>18</v>
      </c>
      <c r="T3" s="244"/>
      <c r="U3" s="244"/>
      <c r="V3" s="239" t="s">
        <v>165</v>
      </c>
      <c r="W3" s="240" t="s">
        <v>54</v>
      </c>
      <c r="X3" s="241" t="s">
        <v>7</v>
      </c>
      <c r="Y3" s="242" t="s">
        <v>1</v>
      </c>
      <c r="Z3" s="242" t="s">
        <v>2</v>
      </c>
      <c r="AA3" s="242" t="s">
        <v>16</v>
      </c>
      <c r="AB3" s="242" t="s">
        <v>17</v>
      </c>
      <c r="AC3" s="243" t="s">
        <v>18</v>
      </c>
      <c r="AD3" s="244"/>
      <c r="AE3" s="244"/>
      <c r="AF3" s="239" t="s">
        <v>165</v>
      </c>
      <c r="AG3" s="240" t="s">
        <v>54</v>
      </c>
      <c r="AH3" s="241" t="s">
        <v>7</v>
      </c>
      <c r="AI3" s="242" t="s">
        <v>1</v>
      </c>
      <c r="AJ3" s="242" t="s">
        <v>2</v>
      </c>
      <c r="AK3" s="242" t="s">
        <v>16</v>
      </c>
      <c r="AL3" s="242" t="s">
        <v>17</v>
      </c>
      <c r="AM3" s="243" t="s">
        <v>18</v>
      </c>
      <c r="AN3" s="244"/>
      <c r="AO3" s="244"/>
      <c r="AP3" s="239" t="s">
        <v>165</v>
      </c>
      <c r="AQ3" s="240" t="s">
        <v>54</v>
      </c>
      <c r="AR3" s="241" t="s">
        <v>7</v>
      </c>
      <c r="AS3" s="242" t="s">
        <v>1</v>
      </c>
      <c r="AT3" s="242" t="s">
        <v>2</v>
      </c>
      <c r="AU3" s="242" t="s">
        <v>16</v>
      </c>
      <c r="AV3" s="242" t="s">
        <v>17</v>
      </c>
      <c r="AW3" s="243" t="s">
        <v>18</v>
      </c>
      <c r="AX3" s="244"/>
      <c r="AY3" s="244"/>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3" t="str">
        <f>IF(ISBLANK('Data Summary'!A6),"",'Data Summary'!A6)</f>
        <v>THA_2019_UIS</v>
      </c>
      <c r="B4" s="101" t="s">
        <v>180</v>
      </c>
      <c r="C4" s="133" t="s">
        <v>23</v>
      </c>
      <c r="D4" s="8">
        <f>IF(COUNTA(D13)=0,"",D13)</f>
        <v>0</v>
      </c>
      <c r="E4" s="8" t="str">
        <f t="shared" ref="E4:I4" si="0">IF(COUNTA(E13)=0,"",E13)</f>
        <v/>
      </c>
      <c r="F4" s="8" t="str">
        <f t="shared" si="0"/>
        <v/>
      </c>
      <c r="G4" s="8" t="str">
        <f t="shared" si="0"/>
        <v/>
      </c>
      <c r="H4" s="8">
        <f t="shared" si="0"/>
        <v>0</v>
      </c>
      <c r="I4" s="25">
        <f t="shared" si="0"/>
        <v>0</v>
      </c>
      <c r="J4" s="19"/>
      <c r="K4" s="19"/>
      <c r="L4" s="101"/>
      <c r="M4" s="133" t="s">
        <v>23</v>
      </c>
      <c r="N4" s="8" t="str">
        <f>IF(COUNTA(N13)=0,"",N13)</f>
        <v/>
      </c>
      <c r="O4" s="8" t="str">
        <f t="shared" ref="O4:S4" si="1">IF(COUNTA(O13)=0,"",O13)</f>
        <v/>
      </c>
      <c r="P4" s="8" t="str">
        <f t="shared" si="1"/>
        <v/>
      </c>
      <c r="Q4" s="8" t="str">
        <f t="shared" si="1"/>
        <v/>
      </c>
      <c r="R4" s="8" t="str">
        <f t="shared" si="1"/>
        <v/>
      </c>
      <c r="S4" s="25" t="str">
        <f t="shared" si="1"/>
        <v/>
      </c>
      <c r="T4" s="19"/>
      <c r="U4" s="19"/>
      <c r="V4" s="101" t="s">
        <v>180</v>
      </c>
      <c r="W4" s="133" t="s">
        <v>23</v>
      </c>
      <c r="X4" s="8">
        <f>IF(COUNTA(X13)=0,"",X13)</f>
        <v>0</v>
      </c>
      <c r="Y4" s="8" t="str">
        <f t="shared" ref="Y4:AC4" si="2">IF(COUNTA(Y13)=0,"",Y13)</f>
        <v/>
      </c>
      <c r="Z4" s="8" t="str">
        <f t="shared" si="2"/>
        <v/>
      </c>
      <c r="AA4" s="8" t="str">
        <f t="shared" si="2"/>
        <v/>
      </c>
      <c r="AB4" s="8">
        <f t="shared" si="2"/>
        <v>0</v>
      </c>
      <c r="AC4" s="25">
        <f t="shared" si="2"/>
        <v>0</v>
      </c>
      <c r="AD4" s="19"/>
      <c r="AE4" s="19"/>
      <c r="AF4" s="101" t="s">
        <v>180</v>
      </c>
      <c r="AG4" s="133" t="s">
        <v>23</v>
      </c>
      <c r="AH4" s="8">
        <f>IF(COUNTA(AH13)=0,"",AH13)</f>
        <v>0</v>
      </c>
      <c r="AI4" s="8" t="str">
        <f t="shared" ref="AI4:AM4" si="3">IF(COUNTA(AI13)=0,"",AI13)</f>
        <v/>
      </c>
      <c r="AJ4" s="8" t="str">
        <f t="shared" si="3"/>
        <v/>
      </c>
      <c r="AK4" s="8" t="str">
        <f t="shared" si="3"/>
        <v/>
      </c>
      <c r="AL4" s="8">
        <f t="shared" si="3"/>
        <v>0</v>
      </c>
      <c r="AM4" s="25">
        <f t="shared" si="3"/>
        <v>0</v>
      </c>
      <c r="AN4" s="19"/>
      <c r="AO4" s="19"/>
      <c r="AP4" s="101" t="s">
        <v>180</v>
      </c>
      <c r="AQ4" s="133" t="s">
        <v>23</v>
      </c>
      <c r="AR4" s="8">
        <f>IF(COUNTA(AR13)=0,"",AR13)</f>
        <v>0</v>
      </c>
      <c r="AS4" s="8" t="str">
        <f t="shared" ref="AS4:AW4" si="4">IF(COUNTA(AS13)=0,"",AS13)</f>
        <v/>
      </c>
      <c r="AT4" s="8" t="str">
        <f t="shared" si="4"/>
        <v/>
      </c>
      <c r="AU4" s="8" t="str">
        <f t="shared" si="4"/>
        <v/>
      </c>
      <c r="AV4" s="8">
        <f t="shared" si="4"/>
        <v>0</v>
      </c>
      <c r="AW4" s="25">
        <f t="shared" si="4"/>
        <v>0</v>
      </c>
      <c r="AX4" s="19"/>
      <c r="AY4" s="1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3" t="str">
        <f ca="true">IF(ISBLANK('Data Summary'!A7),"",'Data Summary'!A7)</f>
        <v>THA_2020_UIS</v>
      </c>
      <c r="B5" s="101"/>
      <c r="C5" s="133"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33" t="s">
        <v>0</v>
      </c>
      <c r="N5" s="8" t="str">
        <f>IF((COUNTA(N14:N25)=0)+(COUNTA(N13)=0),"",100-N13-SUMPRODUCT(M14:M25,N14:N25))</f>
        <v/>
      </c>
      <c r="O5" s="8" t="str">
        <f>IF((COUNTA(O14:O25)=0)+(COUNTA(O13)=0),"",100-O13-SUMPRODUCT(M14:M25,O14:O25))</f>
        <v/>
      </c>
      <c r="P5" s="8" t="str">
        <f>IF((COUNTA(P14:P25)=0)+(COUNTA(P13)=0),"",100-P13-SUMPRODUCT(M14:M25,P14:P25))</f>
        <v/>
      </c>
      <c r="Q5" s="8" t="str">
        <f>IF((COUNTA(Q14:Q25)=0)+(COUNTA(Q13)=0),"",100-Q13-SUMPRODUCT(M14:M25,Q14:Q25))</f>
        <v/>
      </c>
      <c r="R5" s="8" t="str">
        <f>IF((COUNTA(R14:R25)=0)+(COUNTA(R13)=0),"",100-R13-SUMPRODUCT(M14:M25,R14:R25))</f>
        <v/>
      </c>
      <c r="S5" s="25" t="str">
        <f>IF((COUNTA(S14:S25)=0)+(COUNTA(S13)=0),"",100-S13-SUMPRODUCT(M14:M25,S14:S25))</f>
        <v/>
      </c>
      <c r="T5" s="19"/>
      <c r="U5" s="19"/>
      <c r="V5" s="101"/>
      <c r="W5" s="133"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33"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33"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3" t="str">
        <f ca="true">IF(ISBLANK('Data Summary'!A8),"",'Data Summary'!A8)</f>
        <v>THA_2021_UIS</v>
      </c>
      <c r="B6" s="101" t="s">
        <v>180</v>
      </c>
      <c r="C6" s="133"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c r="M6" s="133" t="s">
        <v>19</v>
      </c>
      <c r="N6" s="8" t="str">
        <f>IF(COUNTA(N14:N25)=0,"",SUMPRODUCT(N14:N25,M14:M25))</f>
        <v/>
      </c>
      <c r="O6" s="8" t="str">
        <f>IF(COUNTA(O14:O25)=0,"",SUMPRODUCT(O14:O25,M14:M25))</f>
        <v/>
      </c>
      <c r="P6" s="8" t="str">
        <f>IF(COUNTA(P14:P25)=0,"",SUMPRODUCT(P14:P25,M14:M25))</f>
        <v/>
      </c>
      <c r="Q6" s="8" t="str">
        <f>IF(COUNTA(Q14:Q25)=0,"",SUMPRODUCT(Q14:Q25,M14:M25))</f>
        <v/>
      </c>
      <c r="R6" s="8" t="str">
        <f>IF(COUNTA(R14:R25)=0,"",SUMPRODUCT(R14:R25,M14:M25))</f>
        <v/>
      </c>
      <c r="S6" s="25" t="str">
        <f>IF(COUNTA(S14:S25)=0,"",SUMPRODUCT(S14:S25,M14:M25))</f>
        <v/>
      </c>
      <c r="T6" s="19"/>
      <c r="U6" s="19"/>
      <c r="V6" s="101" t="s">
        <v>180</v>
      </c>
      <c r="W6" s="133"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180</v>
      </c>
      <c r="AG6" s="133"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180</v>
      </c>
      <c r="AQ6" s="133"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3" t="str">
        <f ca="true">IF(ISBLANK('Data Summary'!A9),"",'Data Summary'!A9)</f>
        <v>THA_2022_UIS</v>
      </c>
      <c r="B7" s="101"/>
      <c r="C7" s="134" t="s">
        <v>36</v>
      </c>
      <c r="D7" s="7"/>
      <c r="E7" s="7"/>
      <c r="F7" s="7"/>
      <c r="G7" s="7"/>
      <c r="H7" s="7"/>
      <c r="I7" s="25"/>
      <c r="J7" s="19"/>
      <c r="K7" s="19"/>
      <c r="L7" s="101"/>
      <c r="M7" s="134" t="s">
        <v>36</v>
      </c>
      <c r="N7" s="7"/>
      <c r="O7" s="7"/>
      <c r="P7" s="7"/>
      <c r="Q7" s="7"/>
      <c r="R7" s="7"/>
      <c r="S7" s="25"/>
      <c r="T7" s="19"/>
      <c r="U7" s="19"/>
      <c r="V7" s="101"/>
      <c r="W7" s="134" t="s">
        <v>36</v>
      </c>
      <c r="X7" s="7"/>
      <c r="Y7" s="7"/>
      <c r="Z7" s="7"/>
      <c r="AA7" s="7"/>
      <c r="AB7" s="7"/>
      <c r="AC7" s="25"/>
      <c r="AD7" s="19"/>
      <c r="AE7" s="19"/>
      <c r="AF7" s="101"/>
      <c r="AG7" s="134" t="s">
        <v>36</v>
      </c>
      <c r="AH7" s="7"/>
      <c r="AI7" s="7"/>
      <c r="AJ7" s="7"/>
      <c r="AK7" s="7"/>
      <c r="AL7" s="7"/>
      <c r="AM7" s="25"/>
      <c r="AN7" s="19"/>
      <c r="AO7" s="19"/>
      <c r="AP7" s="101"/>
      <c r="AQ7" s="134" t="s">
        <v>36</v>
      </c>
      <c r="AR7" s="7"/>
      <c r="AS7" s="7"/>
      <c r="AT7" s="7"/>
      <c r="AU7" s="7"/>
      <c r="AV7" s="7"/>
      <c r="AW7" s="25"/>
      <c r="AX7" s="19"/>
      <c r="AY7" s="1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73" t="str">
        <f ca="true">IF(ISBLANK('Data Summary'!A10),"",'Data Summary'!A10)</f>
        <v>THA_2023_UIS</v>
      </c>
      <c r="B8" s="101"/>
      <c r="C8" s="134" t="s">
        <v>104</v>
      </c>
      <c r="D8" s="8"/>
      <c r="E8" s="8"/>
      <c r="F8" s="8"/>
      <c r="G8" s="8"/>
      <c r="H8" s="8"/>
      <c r="I8" s="25"/>
      <c r="J8" s="19"/>
      <c r="K8" s="19"/>
      <c r="L8" s="101"/>
      <c r="M8" s="134" t="s">
        <v>104</v>
      </c>
      <c r="N8" s="8"/>
      <c r="O8" s="8"/>
      <c r="P8" s="8"/>
      <c r="Q8" s="8"/>
      <c r="R8" s="8"/>
      <c r="S8" s="25"/>
      <c r="T8" s="19"/>
      <c r="U8" s="19"/>
      <c r="V8" s="101"/>
      <c r="W8" s="134" t="s">
        <v>104</v>
      </c>
      <c r="X8" s="8"/>
      <c r="Y8" s="8"/>
      <c r="Z8" s="8"/>
      <c r="AA8" s="8"/>
      <c r="AB8" s="8"/>
      <c r="AC8" s="25"/>
      <c r="AD8" s="19"/>
      <c r="AE8" s="19"/>
      <c r="AF8" s="101"/>
      <c r="AG8" s="134" t="s">
        <v>104</v>
      </c>
      <c r="AH8" s="8"/>
      <c r="AI8" s="8"/>
      <c r="AJ8" s="8"/>
      <c r="AK8" s="8"/>
      <c r="AL8" s="8"/>
      <c r="AM8" s="25"/>
      <c r="AN8" s="19"/>
      <c r="AO8" s="19"/>
      <c r="AP8" s="101"/>
      <c r="AQ8" s="134" t="s">
        <v>104</v>
      </c>
      <c r="AR8" s="8"/>
      <c r="AS8" s="8"/>
      <c r="AT8" s="8"/>
      <c r="AU8" s="8"/>
      <c r="AV8" s="8"/>
      <c r="AW8" s="25"/>
      <c r="AX8" s="19"/>
      <c r="AY8" s="1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4" t="str">
        <f ca="true">IF(ISBLANK('Data Summary'!A11),"",'Data Summary'!A11)</f>
        <v/>
      </c>
      <c r="B9" s="101" t="s">
        <v>175</v>
      </c>
      <c r="C9" s="133" t="s">
        <v>166</v>
      </c>
      <c r="D9" s="7">
        <v>100</v>
      </c>
      <c r="E9" s="135"/>
      <c r="F9" s="135"/>
      <c r="G9" s="135"/>
      <c r="H9" s="135">
        <v>100</v>
      </c>
      <c r="I9" s="21">
        <v>100</v>
      </c>
      <c r="J9" s="19"/>
      <c r="K9" s="19"/>
      <c r="L9" s="101" t="s">
        <v>175</v>
      </c>
      <c r="M9" s="133" t="s">
        <v>166</v>
      </c>
      <c r="N9" s="7">
        <v>99.802513204304674</v>
      </c>
      <c r="O9" s="135"/>
      <c r="P9" s="135"/>
      <c r="Q9" s="135"/>
      <c r="R9" s="135">
        <v>99.840059999999994</v>
      </c>
      <c r="S9" s="21">
        <v>99.767627648469883</v>
      </c>
      <c r="T9" s="19"/>
      <c r="U9" s="19"/>
      <c r="V9" s="101" t="s">
        <v>175</v>
      </c>
      <c r="W9" s="133" t="s">
        <v>166</v>
      </c>
      <c r="X9" s="7">
        <v>100</v>
      </c>
      <c r="Y9" s="135"/>
      <c r="Z9" s="135"/>
      <c r="AA9" s="135"/>
      <c r="AB9" s="135">
        <v>100</v>
      </c>
      <c r="AC9" s="21">
        <v>100</v>
      </c>
      <c r="AD9" s="19"/>
      <c r="AE9" s="19"/>
      <c r="AF9" s="101" t="s">
        <v>175</v>
      </c>
      <c r="AG9" s="133" t="s">
        <v>166</v>
      </c>
      <c r="AH9" s="7">
        <v>100</v>
      </c>
      <c r="AI9" s="135"/>
      <c r="AJ9" s="135"/>
      <c r="AK9" s="135"/>
      <c r="AL9" s="135">
        <v>100</v>
      </c>
      <c r="AM9" s="21">
        <v>100</v>
      </c>
      <c r="AN9" s="19"/>
      <c r="AO9" s="19"/>
      <c r="AP9" s="101" t="s">
        <v>175</v>
      </c>
      <c r="AQ9" s="133" t="s">
        <v>166</v>
      </c>
      <c r="AR9" s="7">
        <v>100</v>
      </c>
      <c r="AS9" s="135"/>
      <c r="AT9" s="135"/>
      <c r="AU9" s="135"/>
      <c r="AV9" s="135">
        <v>100</v>
      </c>
      <c r="AW9" s="21">
        <v>100</v>
      </c>
      <c r="AX9" s="19"/>
      <c r="AY9" s="1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74" t="str">
        <f ca="true">IF(ISBLANK('Data Summary'!A12),"",'Data Summary'!A12)</f>
        <v/>
      </c>
      <c r="B10" s="101"/>
      <c r="C10" s="133" t="s">
        <v>105</v>
      </c>
      <c r="D10" s="136"/>
      <c r="E10" s="135"/>
      <c r="F10" s="135"/>
      <c r="G10" s="135"/>
      <c r="H10" s="135"/>
      <c r="I10" s="21"/>
      <c r="J10" s="19"/>
      <c r="K10" s="19"/>
      <c r="L10" s="101"/>
      <c r="M10" s="133" t="s">
        <v>105</v>
      </c>
      <c r="N10" s="136"/>
      <c r="O10" s="135"/>
      <c r="P10" s="135"/>
      <c r="Q10" s="135"/>
      <c r="R10" s="135"/>
      <c r="S10" s="21"/>
      <c r="T10" s="19"/>
      <c r="U10" s="19"/>
      <c r="V10" s="101"/>
      <c r="W10" s="133" t="s">
        <v>105</v>
      </c>
      <c r="X10" s="136"/>
      <c r="Y10" s="135"/>
      <c r="Z10" s="135"/>
      <c r="AA10" s="135"/>
      <c r="AB10" s="135"/>
      <c r="AC10" s="21"/>
      <c r="AD10" s="19"/>
      <c r="AE10" s="19"/>
      <c r="AF10" s="101"/>
      <c r="AG10" s="133" t="s">
        <v>105</v>
      </c>
      <c r="AH10" s="136"/>
      <c r="AI10" s="135"/>
      <c r="AJ10" s="135"/>
      <c r="AK10" s="135"/>
      <c r="AL10" s="135"/>
      <c r="AM10" s="21"/>
      <c r="AN10" s="19"/>
      <c r="AO10" s="19"/>
      <c r="AP10" s="101"/>
      <c r="AQ10" s="133" t="s">
        <v>105</v>
      </c>
      <c r="AR10" s="136"/>
      <c r="AS10" s="135"/>
      <c r="AT10" s="135"/>
      <c r="AU10" s="135"/>
      <c r="AV10" s="135"/>
      <c r="AW10" s="21"/>
      <c r="AX10" s="19"/>
      <c r="AY10" s="19"/>
      <c r="AZ10" s="109"/>
      <c r="BA10" s="109"/>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74" t="str">
        <f ca="true">IF(ISBLANK('Data Summary'!A13),"",'Data Summary'!A13)</f>
        <v/>
      </c>
      <c r="B11" s="101"/>
      <c r="C11" s="133" t="s">
        <v>106</v>
      </c>
      <c r="D11" s="136"/>
      <c r="E11" s="135"/>
      <c r="F11" s="135"/>
      <c r="G11" s="135"/>
      <c r="H11" s="135"/>
      <c r="I11" s="21"/>
      <c r="J11" s="19"/>
      <c r="K11" s="19"/>
      <c r="L11" s="101"/>
      <c r="M11" s="133" t="s">
        <v>106</v>
      </c>
      <c r="N11" s="136"/>
      <c r="O11" s="135"/>
      <c r="P11" s="135"/>
      <c r="Q11" s="135"/>
      <c r="R11" s="135"/>
      <c r="S11" s="21"/>
      <c r="T11" s="19"/>
      <c r="U11" s="19"/>
      <c r="V11" s="101"/>
      <c r="W11" s="133" t="s">
        <v>106</v>
      </c>
      <c r="X11" s="136"/>
      <c r="Y11" s="135"/>
      <c r="Z11" s="135"/>
      <c r="AA11" s="135"/>
      <c r="AB11" s="135"/>
      <c r="AC11" s="21"/>
      <c r="AD11" s="19"/>
      <c r="AE11" s="19"/>
      <c r="AF11" s="101"/>
      <c r="AG11" s="133" t="s">
        <v>106</v>
      </c>
      <c r="AH11" s="136"/>
      <c r="AI11" s="135"/>
      <c r="AJ11" s="135"/>
      <c r="AK11" s="135"/>
      <c r="AL11" s="135"/>
      <c r="AM11" s="21"/>
      <c r="AN11" s="19"/>
      <c r="AO11" s="19"/>
      <c r="AP11" s="101"/>
      <c r="AQ11" s="133" t="s">
        <v>106</v>
      </c>
      <c r="AR11" s="136"/>
      <c r="AS11" s="135"/>
      <c r="AT11" s="135"/>
      <c r="AU11" s="135"/>
      <c r="AV11" s="135"/>
      <c r="AW11" s="21"/>
      <c r="AX11" s="19"/>
      <c r="AY11" s="19"/>
      <c r="AZ11" s="109"/>
      <c r="BA11" s="109"/>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52" customFormat="true" ht="18" customHeight="true" x14ac:dyDescent="0.2">
      <c r="A12" s="374" t="str">
        <f ca="true">IF(ISBLANK('Data Summary'!A14),"",'Data Summary'!A14)</f>
        <v/>
      </c>
      <c r="B12" s="247" t="s">
        <v>55</v>
      </c>
      <c r="C12" s="248" t="s">
        <v>26</v>
      </c>
      <c r="D12" s="249"/>
      <c r="E12" s="249"/>
      <c r="F12" s="249"/>
      <c r="G12" s="249"/>
      <c r="H12" s="249"/>
      <c r="I12" s="250"/>
      <c r="J12" s="244"/>
      <c r="K12" s="244"/>
      <c r="L12" s="247" t="s">
        <v>55</v>
      </c>
      <c r="M12" s="248" t="s">
        <v>26</v>
      </c>
      <c r="N12" s="249"/>
      <c r="O12" s="249"/>
      <c r="P12" s="249"/>
      <c r="Q12" s="249"/>
      <c r="R12" s="249"/>
      <c r="S12" s="250"/>
      <c r="T12" s="244"/>
      <c r="U12" s="244"/>
      <c r="V12" s="247" t="s">
        <v>55</v>
      </c>
      <c r="W12" s="248" t="s">
        <v>26</v>
      </c>
      <c r="X12" s="249"/>
      <c r="Y12" s="249"/>
      <c r="Z12" s="249"/>
      <c r="AA12" s="249"/>
      <c r="AB12" s="249"/>
      <c r="AC12" s="250"/>
      <c r="AD12" s="244"/>
      <c r="AE12" s="244"/>
      <c r="AF12" s="247" t="s">
        <v>55</v>
      </c>
      <c r="AG12" s="248" t="s">
        <v>26</v>
      </c>
      <c r="AH12" s="249"/>
      <c r="AI12" s="249"/>
      <c r="AJ12" s="249"/>
      <c r="AK12" s="249"/>
      <c r="AL12" s="249"/>
      <c r="AM12" s="250"/>
      <c r="AN12" s="244"/>
      <c r="AO12" s="244"/>
      <c r="AP12" s="247" t="s">
        <v>55</v>
      </c>
      <c r="AQ12" s="248" t="s">
        <v>26</v>
      </c>
      <c r="AR12" s="249"/>
      <c r="AS12" s="249"/>
      <c r="AT12" s="249"/>
      <c r="AU12" s="249"/>
      <c r="AV12" s="249"/>
      <c r="AW12" s="250"/>
      <c r="AX12" s="244"/>
      <c r="AY12" s="244"/>
      <c r="AZ12" s="251"/>
      <c r="BA12" s="251"/>
      <c r="BJ12" s="251"/>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2" customFormat="true" ht="14.25" customHeight="true" x14ac:dyDescent="0.2">
      <c r="A13" s="374" t="str">
        <f ca="true">IF(ISBLANK('Data Summary'!A15),"",'Data Summary'!A15)</f>
        <v/>
      </c>
      <c r="B13" s="102" t="s">
        <v>53</v>
      </c>
      <c r="C13" s="5">
        <v>0</v>
      </c>
      <c r="D13" s="41">
        <v>0</v>
      </c>
      <c r="E13" s="41"/>
      <c r="F13" s="41"/>
      <c r="G13" s="41"/>
      <c r="H13" s="41">
        <v>0</v>
      </c>
      <c r="I13" s="59">
        <v>0</v>
      </c>
      <c r="J13" s="10"/>
      <c r="K13" s="10"/>
      <c r="L13" s="102" t="s">
        <v>53</v>
      </c>
      <c r="M13" s="5">
        <v>0</v>
      </c>
      <c r="N13" s="41"/>
      <c r="O13" s="41"/>
      <c r="P13" s="41"/>
      <c r="Q13" s="41"/>
      <c r="R13" s="41"/>
      <c r="S13" s="59"/>
      <c r="T13" s="10"/>
      <c r="U13" s="10"/>
      <c r="V13" s="102" t="s">
        <v>53</v>
      </c>
      <c r="W13" s="5">
        <v>0</v>
      </c>
      <c r="X13" s="41">
        <v>0</v>
      </c>
      <c r="Y13" s="41"/>
      <c r="Z13" s="41"/>
      <c r="AA13" s="41"/>
      <c r="AB13" s="41">
        <v>0</v>
      </c>
      <c r="AC13" s="59">
        <v>0</v>
      </c>
      <c r="AD13" s="10"/>
      <c r="AE13" s="10"/>
      <c r="AF13" s="102" t="s">
        <v>53</v>
      </c>
      <c r="AG13" s="5">
        <v>0</v>
      </c>
      <c r="AH13" s="41">
        <v>0</v>
      </c>
      <c r="AI13" s="41"/>
      <c r="AJ13" s="41"/>
      <c r="AK13" s="41"/>
      <c r="AL13" s="41">
        <v>0</v>
      </c>
      <c r="AM13" s="59">
        <v>0</v>
      </c>
      <c r="AN13" s="10"/>
      <c r="AO13" s="10"/>
      <c r="AP13" s="102" t="s">
        <v>53</v>
      </c>
      <c r="AQ13" s="5">
        <v>0</v>
      </c>
      <c r="AR13" s="41">
        <v>0</v>
      </c>
      <c r="AS13" s="41"/>
      <c r="AT13" s="41"/>
      <c r="AU13" s="41"/>
      <c r="AV13" s="41">
        <v>0</v>
      </c>
      <c r="AW13" s="59">
        <v>0</v>
      </c>
      <c r="AX13" s="10"/>
      <c r="AY13" s="10"/>
      <c r="AZ13" s="111"/>
      <c r="BA13" s="127"/>
      <c r="BB13" s="127"/>
      <c r="BC13" s="127"/>
      <c r="BD13" s="127"/>
      <c r="BE13" s="127"/>
      <c r="BF13" s="127"/>
      <c r="BG13" s="127"/>
      <c r="BJ13" s="111"/>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74" t="str">
        <f ca="true">IF(ISBLANK('Data Summary'!A16),"",'Data Summary'!A16)</f>
        <v/>
      </c>
      <c r="B14" s="103" t="s">
        <v>103</v>
      </c>
      <c r="C14" s="137">
        <v>0</v>
      </c>
      <c r="D14" s="41"/>
      <c r="E14" s="41"/>
      <c r="F14" s="41"/>
      <c r="G14" s="41"/>
      <c r="H14" s="41"/>
      <c r="I14" s="59"/>
      <c r="J14" s="10"/>
      <c r="K14" s="10"/>
      <c r="L14" s="103" t="s">
        <v>103</v>
      </c>
      <c r="M14" s="137">
        <v>0</v>
      </c>
      <c r="N14" s="41"/>
      <c r="O14" s="41"/>
      <c r="P14" s="41"/>
      <c r="Q14" s="41"/>
      <c r="R14" s="41"/>
      <c r="S14" s="59"/>
      <c r="T14" s="10"/>
      <c r="U14" s="10"/>
      <c r="V14" s="103" t="s">
        <v>103</v>
      </c>
      <c r="W14" s="137">
        <v>0</v>
      </c>
      <c r="X14" s="41"/>
      <c r="Y14" s="41"/>
      <c r="Z14" s="41"/>
      <c r="AA14" s="41"/>
      <c r="AB14" s="41"/>
      <c r="AC14" s="59"/>
      <c r="AD14" s="10"/>
      <c r="AE14" s="10"/>
      <c r="AF14" s="103" t="s">
        <v>103</v>
      </c>
      <c r="AG14" s="137">
        <v>0</v>
      </c>
      <c r="AH14" s="41"/>
      <c r="AI14" s="41"/>
      <c r="AJ14" s="41"/>
      <c r="AK14" s="41"/>
      <c r="AL14" s="41"/>
      <c r="AM14" s="59"/>
      <c r="AN14" s="10"/>
      <c r="AO14" s="10"/>
      <c r="AP14" s="103" t="s">
        <v>103</v>
      </c>
      <c r="AQ14" s="137">
        <v>0</v>
      </c>
      <c r="AR14" s="41"/>
      <c r="AS14" s="41"/>
      <c r="AT14" s="41"/>
      <c r="AU14" s="41"/>
      <c r="AV14" s="41"/>
      <c r="AW14" s="59"/>
      <c r="AX14" s="10"/>
      <c r="AY14" s="10"/>
      <c r="BA14" s="128"/>
      <c r="BB14" s="128"/>
      <c r="BC14" s="128"/>
      <c r="BD14" s="128"/>
      <c r="BE14" s="128"/>
      <c r="BF14" s="128"/>
      <c r="BG14" s="128"/>
    </row>
    <row xmlns:x14ac="http://schemas.microsoft.com/office/spreadsheetml/2009/9/ac" r="15" s="2" customFormat="true" x14ac:dyDescent="0.25">
      <c r="A15" s="374" t="str">
        <f ca="true">IF(ISBLANK('Data Summary'!A17),"",'Data Summary'!A17)</f>
        <v/>
      </c>
      <c r="B15" s="103" t="s">
        <v>181</v>
      </c>
      <c r="C15" s="6">
        <v>1</v>
      </c>
      <c r="D15" s="41">
        <v>100</v>
      </c>
      <c r="E15" s="135"/>
      <c r="F15" s="135"/>
      <c r="G15" s="135"/>
      <c r="H15" s="41">
        <v>100</v>
      </c>
      <c r="I15" s="59">
        <v>100</v>
      </c>
      <c r="J15" s="10"/>
      <c r="K15" s="10"/>
      <c r="L15" s="103"/>
      <c r="M15" s="6"/>
      <c r="N15" s="41"/>
      <c r="O15" s="135"/>
      <c r="P15" s="135"/>
      <c r="Q15" s="135"/>
      <c r="R15" s="41"/>
      <c r="S15" s="59"/>
      <c r="T15" s="10"/>
      <c r="U15" s="10"/>
      <c r="V15" s="103" t="s">
        <v>181</v>
      </c>
      <c r="W15" s="6">
        <v>1</v>
      </c>
      <c r="X15" s="41">
        <v>100</v>
      </c>
      <c r="Y15" s="135"/>
      <c r="Z15" s="135"/>
      <c r="AA15" s="135"/>
      <c r="AB15" s="41">
        <v>100</v>
      </c>
      <c r="AC15" s="59">
        <v>100</v>
      </c>
      <c r="AD15" s="10"/>
      <c r="AE15" s="10"/>
      <c r="AF15" s="103" t="s">
        <v>181</v>
      </c>
      <c r="AG15" s="6">
        <v>1</v>
      </c>
      <c r="AH15" s="41">
        <v>100</v>
      </c>
      <c r="AI15" s="135"/>
      <c r="AJ15" s="135"/>
      <c r="AK15" s="135"/>
      <c r="AL15" s="41">
        <v>100</v>
      </c>
      <c r="AM15" s="59">
        <v>100</v>
      </c>
      <c r="AN15" s="10"/>
      <c r="AO15" s="10"/>
      <c r="AP15" s="103" t="s">
        <v>181</v>
      </c>
      <c r="AQ15" s="6">
        <v>1</v>
      </c>
      <c r="AR15" s="41">
        <v>100</v>
      </c>
      <c r="AS15" s="135"/>
      <c r="AT15" s="135"/>
      <c r="AU15" s="135"/>
      <c r="AV15" s="41">
        <v>100</v>
      </c>
      <c r="AW15" s="59">
        <v>100</v>
      </c>
      <c r="AX15" s="10"/>
      <c r="AY15" s="10"/>
      <c r="AZ15" s="112"/>
      <c r="BA15" s="129"/>
      <c r="BB15" s="129"/>
      <c r="BC15" s="129"/>
      <c r="BD15" s="129"/>
      <c r="BE15" s="129"/>
      <c r="BF15" s="129"/>
      <c r="BG15" s="129"/>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4"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03"/>
      <c r="W16" s="138"/>
      <c r="X16" s="41"/>
      <c r="Y16" s="135"/>
      <c r="Z16" s="135"/>
      <c r="AA16" s="135"/>
      <c r="AB16" s="41"/>
      <c r="AC16" s="59"/>
      <c r="AD16" s="10"/>
      <c r="AE16" s="10"/>
      <c r="AF16" s="103"/>
      <c r="AG16" s="138"/>
      <c r="AH16" s="41"/>
      <c r="AI16" s="135"/>
      <c r="AJ16" s="135"/>
      <c r="AK16" s="135"/>
      <c r="AL16" s="41"/>
      <c r="AM16" s="59"/>
      <c r="AN16" s="10"/>
      <c r="AO16" s="10"/>
      <c r="AP16" s="103"/>
      <c r="AQ16" s="138"/>
      <c r="AR16" s="41"/>
      <c r="AS16" s="135"/>
      <c r="AT16" s="135"/>
      <c r="AU16" s="135"/>
      <c r="AV16" s="41"/>
      <c r="AW16" s="59"/>
      <c r="AX16" s="10"/>
      <c r="AY16" s="10"/>
      <c r="AZ16" s="112"/>
      <c r="BA16" s="129"/>
      <c r="BB16" s="129"/>
      <c r="BC16" s="129"/>
      <c r="BD16" s="129"/>
      <c r="BE16" s="129"/>
      <c r="BF16" s="129"/>
      <c r="BG16" s="129"/>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4"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03"/>
      <c r="W17" s="138"/>
      <c r="X17" s="41"/>
      <c r="Y17" s="135"/>
      <c r="Z17" s="135"/>
      <c r="AA17" s="135"/>
      <c r="AB17" s="135"/>
      <c r="AC17" s="21"/>
      <c r="AD17" s="10"/>
      <c r="AE17" s="10"/>
      <c r="AF17" s="103"/>
      <c r="AG17" s="138"/>
      <c r="AH17" s="41"/>
      <c r="AI17" s="135"/>
      <c r="AJ17" s="135"/>
      <c r="AK17" s="135"/>
      <c r="AL17" s="135"/>
      <c r="AM17" s="21"/>
      <c r="AN17" s="10"/>
      <c r="AO17" s="10"/>
      <c r="AP17" s="103"/>
      <c r="AQ17" s="138"/>
      <c r="AR17" s="41"/>
      <c r="AS17" s="135"/>
      <c r="AT17" s="135"/>
      <c r="AU17" s="135"/>
      <c r="AV17" s="135"/>
      <c r="AW17" s="21"/>
      <c r="AX17" s="10"/>
      <c r="AY17" s="10"/>
      <c r="AZ17" s="112"/>
      <c r="BA17" s="129"/>
      <c r="BB17" s="129"/>
      <c r="BC17" s="129"/>
      <c r="BD17" s="129"/>
      <c r="BE17" s="129"/>
      <c r="BF17" s="129"/>
      <c r="BG17" s="129"/>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4"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03"/>
      <c r="W18" s="138"/>
      <c r="X18" s="41"/>
      <c r="Y18" s="60"/>
      <c r="Z18" s="60"/>
      <c r="AA18" s="135"/>
      <c r="AB18" s="135"/>
      <c r="AC18" s="21"/>
      <c r="AD18" s="10"/>
      <c r="AE18" s="10"/>
      <c r="AF18" s="103"/>
      <c r="AG18" s="138"/>
      <c r="AH18" s="41"/>
      <c r="AI18" s="60"/>
      <c r="AJ18" s="60"/>
      <c r="AK18" s="135"/>
      <c r="AL18" s="135"/>
      <c r="AM18" s="21"/>
      <c r="AN18" s="10"/>
      <c r="AO18" s="10"/>
      <c r="AP18" s="103"/>
      <c r="AQ18" s="138"/>
      <c r="AR18" s="41"/>
      <c r="AS18" s="60"/>
      <c r="AT18" s="60"/>
      <c r="AU18" s="135"/>
      <c r="AV18" s="135"/>
      <c r="AW18" s="21"/>
      <c r="AX18" s="10"/>
      <c r="AY18" s="10"/>
      <c r="AZ18" s="112"/>
      <c r="BA18" s="129"/>
      <c r="BB18" s="129"/>
      <c r="BC18" s="129"/>
      <c r="BD18" s="129"/>
      <c r="BE18" s="129"/>
      <c r="BF18" s="129"/>
      <c r="BG18" s="129"/>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12"/>
      <c r="BA19" s="129"/>
      <c r="BB19" s="129"/>
      <c r="BC19" s="129"/>
      <c r="BD19" s="129"/>
      <c r="BE19" s="129"/>
      <c r="BF19" s="129"/>
      <c r="BG19" s="129"/>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12"/>
      <c r="BA20" s="129"/>
      <c r="BB20" s="129"/>
      <c r="BC20" s="129"/>
      <c r="BD20" s="129"/>
      <c r="BE20" s="129"/>
      <c r="BF20" s="129"/>
      <c r="BG20" s="129"/>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4"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03"/>
      <c r="W21" s="138"/>
      <c r="X21" s="135"/>
      <c r="Y21" s="135"/>
      <c r="Z21" s="135"/>
      <c r="AA21" s="135"/>
      <c r="AB21" s="135"/>
      <c r="AC21" s="62"/>
      <c r="AD21" s="10"/>
      <c r="AE21" s="10"/>
      <c r="AF21" s="103"/>
      <c r="AG21" s="138"/>
      <c r="AH21" s="135"/>
      <c r="AI21" s="135"/>
      <c r="AJ21" s="135"/>
      <c r="AK21" s="135"/>
      <c r="AL21" s="135"/>
      <c r="AM21" s="62"/>
      <c r="AN21" s="10"/>
      <c r="AO21" s="10"/>
      <c r="AP21" s="103"/>
      <c r="AQ21" s="138"/>
      <c r="AR21" s="135"/>
      <c r="AS21" s="135"/>
      <c r="AT21" s="135"/>
      <c r="AU21" s="135"/>
      <c r="AV21" s="135"/>
      <c r="AW21" s="62"/>
      <c r="AX21" s="10"/>
      <c r="AY21" s="10"/>
      <c r="AZ21" s="112"/>
      <c r="BA21" s="129"/>
      <c r="BB21" s="129"/>
      <c r="BC21" s="129"/>
      <c r="BD21" s="129"/>
      <c r="BE21" s="129"/>
      <c r="BF21" s="129"/>
      <c r="BG21" s="129"/>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4"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03"/>
      <c r="W22" s="138"/>
      <c r="X22" s="135"/>
      <c r="Y22" s="135"/>
      <c r="Z22" s="135"/>
      <c r="AA22" s="135"/>
      <c r="AB22" s="135"/>
      <c r="AC22" s="21"/>
      <c r="AD22" s="10"/>
      <c r="AE22" s="10"/>
      <c r="AF22" s="103"/>
      <c r="AG22" s="138"/>
      <c r="AH22" s="135"/>
      <c r="AI22" s="135"/>
      <c r="AJ22" s="135"/>
      <c r="AK22" s="135"/>
      <c r="AL22" s="135"/>
      <c r="AM22" s="21"/>
      <c r="AN22" s="10"/>
      <c r="AO22" s="10"/>
      <c r="AP22" s="103"/>
      <c r="AQ22" s="138"/>
      <c r="AR22" s="135"/>
      <c r="AS22" s="135"/>
      <c r="AT22" s="135"/>
      <c r="AU22" s="135"/>
      <c r="AV22" s="135"/>
      <c r="AW22" s="21"/>
      <c r="AX22" s="10"/>
      <c r="AY22" s="10"/>
      <c r="AZ22" s="112"/>
      <c r="BA22" s="129"/>
      <c r="BB22" s="129"/>
      <c r="BC22" s="129"/>
      <c r="BD22" s="129"/>
      <c r="BE22" s="129"/>
      <c r="BF22" s="129"/>
      <c r="BG22" s="129"/>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4"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03"/>
      <c r="W23" s="138"/>
      <c r="X23" s="135"/>
      <c r="Y23" s="135"/>
      <c r="Z23" s="135"/>
      <c r="AA23" s="135"/>
      <c r="AB23" s="135"/>
      <c r="AC23" s="21"/>
      <c r="AD23" s="10"/>
      <c r="AE23" s="10"/>
      <c r="AF23" s="103"/>
      <c r="AG23" s="138"/>
      <c r="AH23" s="135"/>
      <c r="AI23" s="135"/>
      <c r="AJ23" s="135"/>
      <c r="AK23" s="135"/>
      <c r="AL23" s="135"/>
      <c r="AM23" s="21"/>
      <c r="AN23" s="10"/>
      <c r="AO23" s="10"/>
      <c r="AP23" s="103"/>
      <c r="AQ23" s="138"/>
      <c r="AR23" s="135"/>
      <c r="AS23" s="135"/>
      <c r="AT23" s="135"/>
      <c r="AU23" s="135"/>
      <c r="AV23" s="135"/>
      <c r="AW23" s="21"/>
      <c r="AX23" s="10"/>
      <c r="AY23" s="10"/>
      <c r="AZ23" s="112"/>
      <c r="BA23" s="129"/>
      <c r="BB23" s="129"/>
      <c r="BC23" s="129"/>
      <c r="BD23" s="129"/>
      <c r="BE23" s="129"/>
      <c r="BF23" s="129"/>
      <c r="BG23" s="129"/>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4"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03"/>
      <c r="W24" s="138"/>
      <c r="X24" s="135"/>
      <c r="Y24" s="135"/>
      <c r="Z24" s="135"/>
      <c r="AA24" s="135"/>
      <c r="AB24" s="135"/>
      <c r="AC24" s="21"/>
      <c r="AD24" s="10"/>
      <c r="AE24" s="10"/>
      <c r="AF24" s="103"/>
      <c r="AG24" s="138"/>
      <c r="AH24" s="135"/>
      <c r="AI24" s="135"/>
      <c r="AJ24" s="135"/>
      <c r="AK24" s="135"/>
      <c r="AL24" s="135"/>
      <c r="AM24" s="21"/>
      <c r="AN24" s="10"/>
      <c r="AO24" s="10"/>
      <c r="AP24" s="103"/>
      <c r="AQ24" s="138"/>
      <c r="AR24" s="135"/>
      <c r="AS24" s="135"/>
      <c r="AT24" s="135"/>
      <c r="AU24" s="135"/>
      <c r="AV24" s="135"/>
      <c r="AW24" s="21"/>
      <c r="AX24" s="10"/>
      <c r="AY24" s="10"/>
      <c r="AZ24" s="112"/>
      <c r="BA24" s="129"/>
      <c r="BB24" s="129"/>
      <c r="BC24" s="129"/>
      <c r="BD24" s="129"/>
      <c r="BE24" s="129"/>
      <c r="BF24" s="129"/>
      <c r="BG24" s="129"/>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4"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03"/>
      <c r="W25" s="138"/>
      <c r="X25" s="135"/>
      <c r="Y25" s="135"/>
      <c r="Z25" s="135"/>
      <c r="AA25" s="135"/>
      <c r="AB25" s="135"/>
      <c r="AC25" s="21"/>
      <c r="AD25" s="10"/>
      <c r="AE25" s="10"/>
      <c r="AF25" s="103"/>
      <c r="AG25" s="138"/>
      <c r="AH25" s="135"/>
      <c r="AI25" s="135"/>
      <c r="AJ25" s="135"/>
      <c r="AK25" s="135"/>
      <c r="AL25" s="135"/>
      <c r="AM25" s="21"/>
      <c r="AN25" s="10"/>
      <c r="AO25" s="10"/>
      <c r="AP25" s="103"/>
      <c r="AQ25" s="138"/>
      <c r="AR25" s="135"/>
      <c r="AS25" s="135"/>
      <c r="AT25" s="135"/>
      <c r="AU25" s="135"/>
      <c r="AV25" s="135"/>
      <c r="AW25" s="21"/>
      <c r="AX25" s="10"/>
      <c r="AY25" s="10"/>
      <c r="AZ25" s="112"/>
      <c r="BA25" s="129"/>
      <c r="BB25" s="129"/>
      <c r="BC25" s="129"/>
      <c r="BD25" s="129"/>
      <c r="BE25" s="129"/>
      <c r="BF25" s="129"/>
      <c r="BG25" s="129"/>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74" t="str">
        <f ca="true">IF(ISBLANK('Data Summary'!A28),"",'Data Summary'!A28)</f>
        <v/>
      </c>
      <c r="B26" s="104" t="s">
        <v>12</v>
      </c>
      <c r="C26" s="556" t="s">
        <v>182</v>
      </c>
      <c r="D26" s="557"/>
      <c r="E26" s="557"/>
      <c r="F26" s="557"/>
      <c r="G26" s="557"/>
      <c r="H26" s="557"/>
      <c r="I26" s="558"/>
      <c r="J26" s="10"/>
      <c r="K26" s="10"/>
      <c r="L26" s="104" t="s">
        <v>12</v>
      </c>
      <c r="M26" s="556" t="s">
        <v>232</v>
      </c>
      <c r="N26" s="557"/>
      <c r="O26" s="557"/>
      <c r="P26" s="557"/>
      <c r="Q26" s="557"/>
      <c r="R26" s="557"/>
      <c r="S26" s="558"/>
      <c r="T26" s="10"/>
      <c r="U26" s="10"/>
      <c r="V26" s="104" t="s">
        <v>12</v>
      </c>
      <c r="W26" s="556" t="s">
        <v>182</v>
      </c>
      <c r="X26" s="557"/>
      <c r="Y26" s="557"/>
      <c r="Z26" s="557"/>
      <c r="AA26" s="557"/>
      <c r="AB26" s="557"/>
      <c r="AC26" s="558"/>
      <c r="AD26" s="10"/>
      <c r="AE26" s="10"/>
      <c r="AF26" s="104" t="s">
        <v>12</v>
      </c>
      <c r="AG26" s="556" t="s">
        <v>182</v>
      </c>
      <c r="AH26" s="557"/>
      <c r="AI26" s="557"/>
      <c r="AJ26" s="557"/>
      <c r="AK26" s="557"/>
      <c r="AL26" s="557"/>
      <c r="AM26" s="558"/>
      <c r="AN26" s="10"/>
      <c r="AO26" s="10"/>
      <c r="AP26" s="104" t="s">
        <v>12</v>
      </c>
      <c r="AQ26" s="556" t="s">
        <v>182</v>
      </c>
      <c r="AR26" s="557"/>
      <c r="AS26" s="557"/>
      <c r="AT26" s="557"/>
      <c r="AU26" s="557"/>
      <c r="AV26" s="557"/>
      <c r="AW26" s="558"/>
      <c r="AX26" s="10"/>
      <c r="AY26" s="10"/>
      <c r="AZ26" s="112"/>
      <c r="BA26" s="559"/>
      <c r="BB26" s="559"/>
      <c r="BC26" s="559"/>
      <c r="BD26" s="559"/>
      <c r="BE26" s="559"/>
      <c r="BF26" s="559"/>
      <c r="BG26" s="559"/>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74" t="str">
        <f ca="true">IF(ISBLANK('Data Summary'!A29),"",'Data Summary'!A29)</f>
        <v/>
      </c>
      <c r="B27" s="104"/>
      <c r="C27" s="58" t="s">
        <v>118</v>
      </c>
      <c r="D27" s="47" t="s">
        <v>156</v>
      </c>
      <c r="E27" s="47"/>
      <c r="F27" s="47"/>
      <c r="G27" s="47"/>
      <c r="H27" s="47" t="s">
        <v>156</v>
      </c>
      <c r="I27" s="89" t="s">
        <v>156</v>
      </c>
      <c r="J27" s="10"/>
      <c r="K27" s="10"/>
      <c r="L27" s="104"/>
      <c r="M27" s="58" t="s">
        <v>118</v>
      </c>
      <c r="N27" s="47"/>
      <c r="O27" s="47"/>
      <c r="P27" s="47"/>
      <c r="Q27" s="47"/>
      <c r="R27" s="47"/>
      <c r="S27" s="89"/>
      <c r="T27" s="10"/>
      <c r="U27" s="10"/>
      <c r="V27" s="104"/>
      <c r="W27" s="58" t="s">
        <v>118</v>
      </c>
      <c r="X27" s="47" t="s">
        <v>156</v>
      </c>
      <c r="Y27" s="47"/>
      <c r="Z27" s="47"/>
      <c r="AA27" s="47"/>
      <c r="AB27" s="47" t="s">
        <v>156</v>
      </c>
      <c r="AC27" s="89" t="s">
        <v>156</v>
      </c>
      <c r="AD27" s="10"/>
      <c r="AE27" s="10"/>
      <c r="AF27" s="104"/>
      <c r="AG27" s="58" t="s">
        <v>118</v>
      </c>
      <c r="AH27" s="47" t="s">
        <v>156</v>
      </c>
      <c r="AI27" s="47"/>
      <c r="AJ27" s="47"/>
      <c r="AK27" s="47"/>
      <c r="AL27" s="47" t="s">
        <v>156</v>
      </c>
      <c r="AM27" s="89" t="s">
        <v>156</v>
      </c>
      <c r="AN27" s="10"/>
      <c r="AO27" s="10"/>
      <c r="AP27" s="104"/>
      <c r="AQ27" s="58" t="s">
        <v>118</v>
      </c>
      <c r="AR27" s="47" t="s">
        <v>156</v>
      </c>
      <c r="AS27" s="47"/>
      <c r="AT27" s="47"/>
      <c r="AU27" s="47"/>
      <c r="AV27" s="47" t="s">
        <v>156</v>
      </c>
      <c r="AW27" s="89" t="s">
        <v>156</v>
      </c>
      <c r="AX27" s="10"/>
      <c r="AY27" s="10"/>
      <c r="AZ27" s="112"/>
      <c r="BA27" s="112"/>
      <c r="BB27" s="129"/>
      <c r="BC27" s="129"/>
      <c r="BD27" s="129"/>
      <c r="BE27" s="129"/>
      <c r="BF27" s="129"/>
      <c r="BG27" s="12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4" t="str">
        <f ca="true">IF(ISBLANK('Data Summary'!A30),"",'Data Summary'!A30)</f>
        <v/>
      </c>
      <c r="B28" s="104"/>
      <c r="C28" s="58" t="s">
        <v>100</v>
      </c>
      <c r="D28" s="47" t="s">
        <v>156</v>
      </c>
      <c r="E28" s="47"/>
      <c r="F28" s="47"/>
      <c r="G28" s="47"/>
      <c r="H28" s="47" t="s">
        <v>156</v>
      </c>
      <c r="I28" s="89" t="s">
        <v>156</v>
      </c>
      <c r="J28" s="10"/>
      <c r="K28" s="10"/>
      <c r="L28" s="104"/>
      <c r="M28" s="58" t="s">
        <v>100</v>
      </c>
      <c r="N28" s="47"/>
      <c r="O28" s="47"/>
      <c r="P28" s="47"/>
      <c r="Q28" s="47"/>
      <c r="R28" s="47"/>
      <c r="S28" s="89"/>
      <c r="T28" s="10"/>
      <c r="U28" s="10"/>
      <c r="V28" s="104"/>
      <c r="W28" s="58" t="s">
        <v>100</v>
      </c>
      <c r="X28" s="47" t="s">
        <v>156</v>
      </c>
      <c r="Y28" s="47"/>
      <c r="Z28" s="47"/>
      <c r="AA28" s="47"/>
      <c r="AB28" s="47" t="s">
        <v>156</v>
      </c>
      <c r="AC28" s="89" t="s">
        <v>156</v>
      </c>
      <c r="AD28" s="10"/>
      <c r="AE28" s="10"/>
      <c r="AF28" s="104"/>
      <c r="AG28" s="58" t="s">
        <v>100</v>
      </c>
      <c r="AH28" s="47" t="s">
        <v>156</v>
      </c>
      <c r="AI28" s="47"/>
      <c r="AJ28" s="47"/>
      <c r="AK28" s="47"/>
      <c r="AL28" s="47" t="s">
        <v>156</v>
      </c>
      <c r="AM28" s="89" t="s">
        <v>156</v>
      </c>
      <c r="AN28" s="10"/>
      <c r="AO28" s="10"/>
      <c r="AP28" s="104"/>
      <c r="AQ28" s="58" t="s">
        <v>100</v>
      </c>
      <c r="AR28" s="47" t="s">
        <v>156</v>
      </c>
      <c r="AS28" s="47"/>
      <c r="AT28" s="47"/>
      <c r="AU28" s="47"/>
      <c r="AV28" s="47" t="s">
        <v>156</v>
      </c>
      <c r="AW28" s="89" t="s">
        <v>156</v>
      </c>
      <c r="AX28" s="10"/>
      <c r="AY28" s="10"/>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74" t="str">
        <f ca="true">IF(ISBLANK('Data Summary'!A31),"",'Data Summary'!A31)</f>
        <v/>
      </c>
      <c r="B29" s="104"/>
      <c r="C29" s="58" t="s">
        <v>157</v>
      </c>
      <c r="D29" s="47" t="s">
        <v>156</v>
      </c>
      <c r="E29" s="47"/>
      <c r="F29" s="47"/>
      <c r="G29" s="47"/>
      <c r="H29" s="47" t="s">
        <v>156</v>
      </c>
      <c r="I29" s="89" t="s">
        <v>156</v>
      </c>
      <c r="J29" s="10"/>
      <c r="K29" s="10"/>
      <c r="L29" s="104"/>
      <c r="M29" s="58" t="s">
        <v>157</v>
      </c>
      <c r="N29" s="47" t="s">
        <v>156</v>
      </c>
      <c r="O29" s="47"/>
      <c r="P29" s="47"/>
      <c r="Q29" s="47"/>
      <c r="R29" s="47" t="s">
        <v>156</v>
      </c>
      <c r="S29" s="89" t="s">
        <v>156</v>
      </c>
      <c r="T29" s="10"/>
      <c r="U29" s="10"/>
      <c r="V29" s="104"/>
      <c r="W29" s="58" t="s">
        <v>157</v>
      </c>
      <c r="X29" s="47" t="s">
        <v>156</v>
      </c>
      <c r="Y29" s="47"/>
      <c r="Z29" s="47"/>
      <c r="AA29" s="47"/>
      <c r="AB29" s="47" t="s">
        <v>156</v>
      </c>
      <c r="AC29" s="89" t="s">
        <v>156</v>
      </c>
      <c r="AD29" s="10"/>
      <c r="AE29" s="10"/>
      <c r="AF29" s="104"/>
      <c r="AG29" s="58" t="s">
        <v>157</v>
      </c>
      <c r="AH29" s="47" t="s">
        <v>156</v>
      </c>
      <c r="AI29" s="47"/>
      <c r="AJ29" s="47"/>
      <c r="AK29" s="47"/>
      <c r="AL29" s="47" t="s">
        <v>156</v>
      </c>
      <c r="AM29" s="89" t="s">
        <v>156</v>
      </c>
      <c r="AN29" s="10"/>
      <c r="AO29" s="10"/>
      <c r="AP29" s="104"/>
      <c r="AQ29" s="58" t="s">
        <v>157</v>
      </c>
      <c r="AR29" s="47" t="s">
        <v>156</v>
      </c>
      <c r="AS29" s="47"/>
      <c r="AT29" s="47"/>
      <c r="AU29" s="47"/>
      <c r="AV29" s="47" t="s">
        <v>156</v>
      </c>
      <c r="AW29" s="89" t="s">
        <v>156</v>
      </c>
      <c r="AX29" s="10"/>
      <c r="AY29" s="10"/>
      <c r="BB29" s="128"/>
      <c r="BC29" s="128"/>
      <c r="BD29" s="128"/>
      <c r="BE29" s="128"/>
      <c r="BF29" s="128"/>
      <c r="BG29" s="128"/>
    </row>
    <row xmlns:x14ac="http://schemas.microsoft.com/office/spreadsheetml/2009/9/ac" r="30" ht="15.75" customHeight="true" x14ac:dyDescent="0.25">
      <c r="A30" s="374" t="str">
        <f ca="true">IF(ISBLANK('Data Summary'!A32),"",'Data Summary'!A32)</f>
        <v/>
      </c>
      <c r="B30" s="105"/>
      <c r="C30" s="11" t="s">
        <v>22</v>
      </c>
      <c r="D30" s="63"/>
      <c r="E30" s="63"/>
      <c r="F30" s="63"/>
      <c r="G30" s="64"/>
      <c r="H30" s="65"/>
      <c r="I30" s="66"/>
      <c r="J30" s="10"/>
      <c r="K30" s="10"/>
      <c r="L30" s="105"/>
      <c r="M30" s="11" t="s">
        <v>22</v>
      </c>
      <c r="N30" s="63"/>
      <c r="O30" s="63"/>
      <c r="P30" s="63"/>
      <c r="Q30" s="64"/>
      <c r="R30" s="65"/>
      <c r="S30" s="66"/>
      <c r="T30" s="10"/>
      <c r="U30" s="10"/>
      <c r="V30" s="105"/>
      <c r="W30" s="11" t="s">
        <v>22</v>
      </c>
      <c r="X30" s="63"/>
      <c r="Y30" s="63"/>
      <c r="Z30" s="63"/>
      <c r="AA30" s="64"/>
      <c r="AB30" s="65"/>
      <c r="AC30" s="66"/>
      <c r="AD30" s="10"/>
      <c r="AE30" s="10"/>
      <c r="AF30" s="105"/>
      <c r="AG30" s="11" t="s">
        <v>22</v>
      </c>
      <c r="AH30" s="63"/>
      <c r="AI30" s="63"/>
      <c r="AJ30" s="63"/>
      <c r="AK30" s="64"/>
      <c r="AL30" s="65"/>
      <c r="AM30" s="66"/>
      <c r="AN30" s="10"/>
      <c r="AO30" s="10"/>
      <c r="AP30" s="105"/>
      <c r="AQ30" s="11" t="s">
        <v>22</v>
      </c>
      <c r="AR30" s="63"/>
      <c r="AS30" s="63"/>
      <c r="AT30" s="63"/>
      <c r="AU30" s="64"/>
      <c r="AV30" s="65"/>
      <c r="AW30" s="66"/>
      <c r="AX30" s="10"/>
      <c r="AY30" s="10"/>
      <c r="BB30" s="128"/>
      <c r="BC30" s="128"/>
      <c r="BD30" s="128"/>
      <c r="BE30" s="128"/>
      <c r="BF30" s="128"/>
      <c r="BG30" s="128"/>
    </row>
    <row xmlns:x14ac="http://schemas.microsoft.com/office/spreadsheetml/2009/9/ac" r="31" s="3" customFormat="true" ht="16.5" thickBot="true" x14ac:dyDescent="0.3">
      <c r="A31" s="37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7"/>
      <c r="BA31" s="107"/>
      <c r="BB31" s="130"/>
      <c r="BC31" s="130"/>
      <c r="BD31" s="130"/>
      <c r="BE31" s="130"/>
      <c r="BF31" s="130"/>
      <c r="BG31" s="130"/>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4"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4"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4"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4"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4"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4"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4"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4"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4"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4"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4"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4"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4"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4"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4"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4"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4"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4"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4"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4"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4"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4"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4"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4"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4"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4"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4"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4"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4"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4"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4"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4"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4"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4"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4"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4"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4"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4"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4"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4"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4"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4"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4"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4"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4"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4"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4"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4"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4"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4"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4"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4"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4"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4"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4"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4"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4"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4"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4"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4"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4"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4"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4"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4"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4"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4"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4"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4"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4"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4"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4"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4"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4"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4"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4"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4"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4"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4"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4"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4"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4"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4"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4"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4"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4"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4"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4"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4"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4"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4"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4"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4"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4"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4"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4"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4"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4"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4"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4"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4"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4"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4"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4"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4"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4"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4"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4"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4"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4"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4"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4"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4"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4"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4"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4"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4"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4"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4"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4"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4"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2"/>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2"/>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2"/>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2"/>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2"/>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2"/>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2"/>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2"/>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2"/>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2"/>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2"/>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2"/>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2"/>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2"/>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2"/>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2"/>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2"/>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2"/>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2"/>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2"/>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2"/>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2"/>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2"/>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2"/>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2"/>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2"/>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2"/>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2"/>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2"/>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2"/>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2"/>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2"/>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2"/>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2"/>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2"/>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2"/>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2"/>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2"/>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2"/>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2"/>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2"/>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2"/>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2"/>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2"/>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2"/>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2"/>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2"/>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2"/>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2"/>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2"/>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2"/>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2"/>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2"/>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2"/>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2"/>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2"/>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2"/>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2"/>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2"/>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2"/>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2"/>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2"/>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2"/>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2"/>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2"/>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2"/>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2"/>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2"/>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2"/>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2"/>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2"/>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2"/>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2"/>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2"/>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2"/>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2"/>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2"/>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2"/>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2"/>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2"/>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2"/>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2"/>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2"/>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2"/>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2"/>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2"/>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2"/>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2"/>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2"/>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2"/>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2"/>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2"/>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2"/>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2"/>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2"/>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2"/>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2"/>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2"/>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2"/>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2"/>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2"/>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2"/>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2"/>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2"/>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2"/>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2"/>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2"/>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2"/>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2"/>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2"/>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2"/>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2"/>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2"/>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2"/>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2"/>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2"/>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2"/>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2"/>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2"/>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2"/>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2"/>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2"/>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2"/>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2"/>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2"/>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2"/>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2"/>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2"/>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2"/>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2"/>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2"/>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2"/>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2"/>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2"/>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2"/>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2"/>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2"/>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2"/>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2"/>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2"/>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2"/>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2"/>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2"/>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2"/>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2"/>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2"/>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2"/>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2"/>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2"/>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2"/>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2"/>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2"/>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2"/>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2"/>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2"/>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2"/>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2"/>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2"/>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2"/>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2"/>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2"/>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2"/>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2"/>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2"/>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2"/>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2"/>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2"/>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2"/>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2"/>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2"/>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2"/>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2"/>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2"/>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2"/>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2"/>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2"/>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2"/>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2"/>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2"/>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2"/>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2"/>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2"/>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2"/>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2"/>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2"/>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2"/>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2"/>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2"/>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2"/>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2"/>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2"/>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2"/>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2"/>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2"/>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2"/>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2"/>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2"/>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2"/>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2"/>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2"/>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2"/>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2"/>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2"/>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2"/>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2"/>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2"/>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2"/>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2"/>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2"/>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2"/>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2"/>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2"/>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2"/>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2"/>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2"/>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2"/>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2"/>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2"/>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2"/>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2"/>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2"/>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2"/>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2"/>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2"/>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2"/>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2"/>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2"/>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2"/>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2"/>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2"/>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2"/>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2"/>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2"/>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2"/>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2"/>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2"/>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2"/>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2"/>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2"/>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2"/>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2"/>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2"/>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2"/>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2"/>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2"/>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2"/>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2"/>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2"/>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2"/>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2"/>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2"/>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2"/>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2"/>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2"/>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2"/>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2"/>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2"/>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2"/>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2"/>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2"/>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2"/>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2"/>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2"/>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2"/>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2"/>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2"/>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2"/>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2"/>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2"/>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2"/>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2"/>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2"/>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2"/>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2"/>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2"/>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2"/>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2"/>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2"/>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2"/>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2"/>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2"/>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2"/>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2"/>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2"/>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2"/>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2"/>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2"/>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2"/>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2"/>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2"/>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2"/>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2"/>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2"/>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2"/>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2"/>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2"/>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2"/>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2"/>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2"/>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2"/>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2"/>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2"/>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2"/>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2"/>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2"/>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2"/>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2"/>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2"/>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2"/>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2"/>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2"/>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2"/>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2"/>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2"/>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2"/>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2"/>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2"/>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2"/>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2"/>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2"/>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2"/>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2"/>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2"/>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2"/>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2"/>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2"/>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2"/>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2"/>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2"/>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2"/>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2"/>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2"/>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2"/>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2"/>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2"/>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2"/>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2"/>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2"/>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2"/>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2"/>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2"/>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2"/>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2"/>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2"/>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2"/>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2"/>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2"/>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2"/>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2"/>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2"/>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2"/>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2"/>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2"/>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2"/>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2"/>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2"/>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2"/>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2"/>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2"/>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2"/>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2"/>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2"/>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2"/>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2"/>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2"/>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2"/>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2"/>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2"/>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2"/>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2"/>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2"/>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2"/>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2"/>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2"/>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2"/>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2"/>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2"/>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2"/>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2"/>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2"/>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2"/>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2"/>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2"/>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2"/>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2"/>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2"/>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2"/>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2"/>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2"/>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2"/>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2"/>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2"/>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2"/>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2"/>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2"/>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2"/>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2"/>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2"/>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2"/>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2"/>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2"/>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2"/>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2"/>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2"/>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2"/>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2"/>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2"/>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2"/>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2"/>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2"/>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2"/>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2"/>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2"/>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2"/>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2"/>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2"/>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2"/>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2"/>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2"/>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2"/>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2"/>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2"/>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2"/>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2"/>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2"/>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2"/>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2"/>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2"/>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2"/>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2"/>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2"/>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2"/>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2"/>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2"/>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2"/>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2"/>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2"/>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2"/>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2"/>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2"/>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2"/>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2"/>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2"/>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2"/>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2"/>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2"/>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2"/>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2"/>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2"/>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2"/>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2"/>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2"/>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2"/>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2"/>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2"/>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2"/>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2"/>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2"/>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2"/>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2"/>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2"/>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2"/>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2"/>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2"/>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2"/>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2"/>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2"/>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2"/>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2"/>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2"/>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2"/>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2"/>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2"/>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2"/>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2"/>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2"/>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2"/>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2"/>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2"/>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2"/>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2"/>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2"/>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2"/>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2"/>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2"/>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2"/>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7">
    <mergeCell ref="C26:I26"/>
    <mergeCell ref="BA26:BG26"/>
    <mergeCell ref="M26:S26"/>
    <mergeCell ref="A2:A3"/>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230</v>
      </c>
      <c r="C1" s="400">
        <v>2019</v>
      </c>
      <c r="D1" s="304" t="s">
        <v>228</v>
      </c>
      <c r="E1" s="304"/>
      <c r="F1" s="304"/>
      <c r="G1" s="304"/>
      <c r="H1" s="304"/>
      <c r="I1" s="322"/>
      <c r="J1" s="305"/>
      <c r="K1" s="306"/>
      <c r="L1" s="323" t="s">
        <v>230</v>
      </c>
      <c r="M1" s="400">
        <v>2020</v>
      </c>
      <c r="N1" s="304" t="s">
        <v>228</v>
      </c>
      <c r="O1" s="304"/>
      <c r="P1" s="304"/>
      <c r="Q1" s="304"/>
      <c r="R1" s="304"/>
      <c r="S1" s="322"/>
      <c r="T1" s="305"/>
      <c r="U1" s="306"/>
      <c r="V1" s="323" t="s">
        <v>230</v>
      </c>
      <c r="W1" s="400">
        <v>2021</v>
      </c>
      <c r="X1" s="304" t="s">
        <v>228</v>
      </c>
      <c r="Y1" s="304"/>
      <c r="Z1" s="304"/>
      <c r="AA1" s="304"/>
      <c r="AB1" s="304"/>
      <c r="AC1" s="322"/>
      <c r="AD1" s="305"/>
      <c r="AE1" s="306"/>
      <c r="AF1" s="323" t="s">
        <v>230</v>
      </c>
      <c r="AG1" s="400">
        <v>2022</v>
      </c>
      <c r="AH1" s="304" t="s">
        <v>228</v>
      </c>
      <c r="AI1" s="304"/>
      <c r="AJ1" s="304"/>
      <c r="AK1" s="304"/>
      <c r="AL1" s="304"/>
      <c r="AM1" s="322"/>
      <c r="AN1" s="305"/>
      <c r="AO1" s="306"/>
      <c r="AP1" s="323" t="s">
        <v>230</v>
      </c>
      <c r="AQ1" s="400">
        <v>2023</v>
      </c>
      <c r="AR1" s="304" t="s">
        <v>228</v>
      </c>
      <c r="AS1" s="304"/>
      <c r="AT1" s="304"/>
      <c r="AU1" s="304"/>
      <c r="AV1" s="304"/>
      <c r="AW1" s="322"/>
      <c r="AX1" s="305"/>
      <c r="AY1" s="306"/>
    </row>
    <row xmlns:x14ac="http://schemas.microsoft.com/office/spreadsheetml/2009/9/ac" r="2" s="307" customFormat="true" ht="30" customHeight="true" x14ac:dyDescent="0.25">
      <c r="A2" s="560" t="s">
        <v>236</v>
      </c>
      <c r="B2" s="310" t="s">
        <v>227</v>
      </c>
      <c r="C2" s="253" t="s">
        <v>174</v>
      </c>
      <c r="D2" s="253" t="s">
        <v>173</v>
      </c>
      <c r="E2" s="311"/>
      <c r="F2" s="311"/>
      <c r="G2" s="311"/>
      <c r="H2" s="311"/>
      <c r="I2" s="312"/>
      <c r="J2" s="308" t="s">
        <v>211</v>
      </c>
      <c r="K2" s="354"/>
      <c r="L2" s="310" t="s">
        <v>229</v>
      </c>
      <c r="M2" s="253" t="s">
        <v>174</v>
      </c>
      <c r="N2" s="253" t="s">
        <v>173</v>
      </c>
      <c r="O2" s="311"/>
      <c r="P2" s="311"/>
      <c r="Q2" s="311"/>
      <c r="R2" s="311"/>
      <c r="S2" s="312"/>
      <c r="T2" s="308" t="s">
        <v>211</v>
      </c>
      <c r="U2" s="309"/>
      <c r="V2" s="310" t="s">
        <v>241</v>
      </c>
      <c r="W2" s="253" t="s">
        <v>174</v>
      </c>
      <c r="X2" s="253" t="s">
        <v>173</v>
      </c>
      <c r="Y2" s="311"/>
      <c r="Z2" s="311"/>
      <c r="AA2" s="311"/>
      <c r="AB2" s="311"/>
      <c r="AC2" s="312"/>
      <c r="AD2" s="308" t="s">
        <v>211</v>
      </c>
      <c r="AE2" s="309"/>
      <c r="AF2" s="310" t="s">
        <v>242</v>
      </c>
      <c r="AG2" s="253" t="s">
        <v>174</v>
      </c>
      <c r="AH2" s="253" t="s">
        <v>173</v>
      </c>
      <c r="AI2" s="311"/>
      <c r="AJ2" s="311"/>
      <c r="AK2" s="311"/>
      <c r="AL2" s="311"/>
      <c r="AM2" s="312"/>
      <c r="AN2" s="308" t="s">
        <v>211</v>
      </c>
      <c r="AO2" s="309"/>
      <c r="AP2" s="310" t="s">
        <v>243</v>
      </c>
      <c r="AQ2" s="253" t="s">
        <v>174</v>
      </c>
      <c r="AR2" s="253" t="s">
        <v>173</v>
      </c>
      <c r="AS2" s="311"/>
      <c r="AT2" s="311"/>
      <c r="AU2" s="311"/>
      <c r="AV2" s="311"/>
      <c r="AW2" s="312"/>
      <c r="AX2" s="308" t="s">
        <v>211</v>
      </c>
      <c r="AY2" s="309"/>
    </row>
    <row xmlns:x14ac="http://schemas.microsoft.com/office/spreadsheetml/2009/9/ac" r="3" s="246" customFormat="true" ht="18" customHeight="true" x14ac:dyDescent="0.25">
      <c r="A3" s="560"/>
      <c r="B3" s="353" t="s">
        <v>165</v>
      </c>
      <c r="C3" s="255" t="s">
        <v>54</v>
      </c>
      <c r="D3" s="256" t="s">
        <v>7</v>
      </c>
      <c r="E3" s="257" t="s">
        <v>1</v>
      </c>
      <c r="F3" s="257" t="s">
        <v>2</v>
      </c>
      <c r="G3" s="257" t="s">
        <v>16</v>
      </c>
      <c r="H3" s="257" t="s">
        <v>17</v>
      </c>
      <c r="I3" s="258" t="s">
        <v>18</v>
      </c>
      <c r="J3" s="244"/>
      <c r="K3" s="259"/>
      <c r="L3" s="353" t="s">
        <v>165</v>
      </c>
      <c r="M3" s="255" t="s">
        <v>54</v>
      </c>
      <c r="N3" s="256" t="s">
        <v>7</v>
      </c>
      <c r="O3" s="257" t="s">
        <v>1</v>
      </c>
      <c r="P3" s="257" t="s">
        <v>2</v>
      </c>
      <c r="Q3" s="257" t="s">
        <v>16</v>
      </c>
      <c r="R3" s="257" t="s">
        <v>17</v>
      </c>
      <c r="S3" s="258" t="s">
        <v>18</v>
      </c>
      <c r="T3" s="244"/>
      <c r="U3" s="259"/>
      <c r="V3" s="353" t="s">
        <v>165</v>
      </c>
      <c r="W3" s="255" t="s">
        <v>54</v>
      </c>
      <c r="X3" s="256" t="s">
        <v>7</v>
      </c>
      <c r="Y3" s="257" t="s">
        <v>1</v>
      </c>
      <c r="Z3" s="257" t="s">
        <v>2</v>
      </c>
      <c r="AA3" s="257" t="s">
        <v>16</v>
      </c>
      <c r="AB3" s="257" t="s">
        <v>17</v>
      </c>
      <c r="AC3" s="258" t="s">
        <v>18</v>
      </c>
      <c r="AD3" s="244"/>
      <c r="AE3" s="259"/>
      <c r="AF3" s="353" t="s">
        <v>165</v>
      </c>
      <c r="AG3" s="255" t="s">
        <v>54</v>
      </c>
      <c r="AH3" s="256" t="s">
        <v>7</v>
      </c>
      <c r="AI3" s="257" t="s">
        <v>1</v>
      </c>
      <c r="AJ3" s="257" t="s">
        <v>2</v>
      </c>
      <c r="AK3" s="257" t="s">
        <v>16</v>
      </c>
      <c r="AL3" s="257" t="s">
        <v>17</v>
      </c>
      <c r="AM3" s="258" t="s">
        <v>18</v>
      </c>
      <c r="AN3" s="244"/>
      <c r="AO3" s="259"/>
      <c r="AP3" s="353" t="s">
        <v>165</v>
      </c>
      <c r="AQ3" s="255" t="s">
        <v>54</v>
      </c>
      <c r="AR3" s="256" t="s">
        <v>7</v>
      </c>
      <c r="AS3" s="257" t="s">
        <v>1</v>
      </c>
      <c r="AT3" s="257" t="s">
        <v>2</v>
      </c>
      <c r="AU3" s="257" t="s">
        <v>16</v>
      </c>
      <c r="AV3" s="257" t="s">
        <v>17</v>
      </c>
      <c r="AW3" s="258" t="s">
        <v>18</v>
      </c>
      <c r="AX3" s="244"/>
      <c r="AY3" s="259"/>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5" t="str">
        <f>IF(ISBLANK('Data Summary'!A6),"",'Data Summary'!A6)</f>
        <v>THA_2019_UIS</v>
      </c>
      <c r="B4" s="101" t="s">
        <v>180</v>
      </c>
      <c r="C4" s="139" t="s">
        <v>3</v>
      </c>
      <c r="D4" s="8">
        <f t="shared" ref="D4:I4" si="0">IF(COUNTA(D14)=0,"",D14)</f>
        <v>0</v>
      </c>
      <c r="E4" s="8" t="str">
        <f t="shared" si="0"/>
        <v/>
      </c>
      <c r="F4" s="8" t="str">
        <f t="shared" si="0"/>
        <v/>
      </c>
      <c r="G4" s="8" t="str">
        <f t="shared" si="0"/>
        <v/>
      </c>
      <c r="H4" s="8">
        <f t="shared" si="0"/>
        <v>0</v>
      </c>
      <c r="I4" s="25">
        <f t="shared" si="0"/>
        <v>0</v>
      </c>
      <c r="J4" s="19"/>
      <c r="K4" s="14"/>
      <c r="L4" s="101"/>
      <c r="M4" s="139" t="s">
        <v>3</v>
      </c>
      <c r="N4" s="8" t="str">
        <f t="shared" ref="N4:S4" si="1">IF(COUNTA(N14)=0,"",N14)</f>
        <v/>
      </c>
      <c r="O4" s="8" t="str">
        <f t="shared" si="1"/>
        <v/>
      </c>
      <c r="P4" s="8" t="str">
        <f t="shared" si="1"/>
        <v/>
      </c>
      <c r="Q4" s="8" t="str">
        <f t="shared" si="1"/>
        <v/>
      </c>
      <c r="R4" s="8" t="str">
        <f t="shared" si="1"/>
        <v/>
      </c>
      <c r="S4" s="25" t="str">
        <f t="shared" si="1"/>
        <v/>
      </c>
      <c r="T4" s="19"/>
      <c r="U4" s="14"/>
      <c r="V4" s="101"/>
      <c r="W4" s="139" t="s">
        <v>3</v>
      </c>
      <c r="X4" s="8" t="str">
        <f t="shared" ref="X4:AC4" si="2">IF(COUNTA(X14)=0,"",X14)</f>
        <v/>
      </c>
      <c r="Y4" s="8" t="str">
        <f t="shared" si="2"/>
        <v/>
      </c>
      <c r="Z4" s="8" t="str">
        <f t="shared" si="2"/>
        <v/>
      </c>
      <c r="AA4" s="8" t="str">
        <f t="shared" si="2"/>
        <v/>
      </c>
      <c r="AB4" s="8" t="str">
        <f t="shared" si="2"/>
        <v/>
      </c>
      <c r="AC4" s="25" t="str">
        <f t="shared" si="2"/>
        <v/>
      </c>
      <c r="AD4" s="19"/>
      <c r="AE4" s="14"/>
      <c r="AF4" s="101"/>
      <c r="AG4" s="139" t="s">
        <v>3</v>
      </c>
      <c r="AH4" s="8" t="str">
        <f t="shared" ref="AH4:AM4" si="3">IF(COUNTA(AH14)=0,"",AH14)</f>
        <v/>
      </c>
      <c r="AI4" s="8" t="str">
        <f t="shared" si="3"/>
        <v/>
      </c>
      <c r="AJ4" s="8" t="str">
        <f t="shared" si="3"/>
        <v/>
      </c>
      <c r="AK4" s="8" t="str">
        <f t="shared" si="3"/>
        <v/>
      </c>
      <c r="AL4" s="8" t="str">
        <f t="shared" si="3"/>
        <v/>
      </c>
      <c r="AM4" s="25" t="str">
        <f t="shared" si="3"/>
        <v/>
      </c>
      <c r="AN4" s="19"/>
      <c r="AO4" s="14"/>
      <c r="AP4" s="101"/>
      <c r="AQ4" s="139" t="s">
        <v>3</v>
      </c>
      <c r="AR4" s="8" t="str">
        <f t="shared" ref="AR4:AW4" si="4">IF(COUNTA(AR14)=0,"",AR14)</f>
        <v/>
      </c>
      <c r="AS4" s="8" t="str">
        <f t="shared" si="4"/>
        <v/>
      </c>
      <c r="AT4" s="8" t="str">
        <f t="shared" si="4"/>
        <v/>
      </c>
      <c r="AU4" s="8" t="str">
        <f t="shared" si="4"/>
        <v/>
      </c>
      <c r="AV4" s="8" t="str">
        <f t="shared" si="4"/>
        <v/>
      </c>
      <c r="AW4" s="25" t="str">
        <f t="shared" si="4"/>
        <v/>
      </c>
      <c r="AX4" s="19"/>
      <c r="AY4" s="14"/>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5" t="str">
        <f ca="true">IF(ISBLANK('Data Summary'!A7),"",'Data Summary'!A7)</f>
        <v>THA_2020_UIS</v>
      </c>
      <c r="B5" s="101"/>
      <c r="C5" s="139"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9" t="s">
        <v>0</v>
      </c>
      <c r="N5" s="8" t="str">
        <f>IF((COUNTA(N15:N26)=0)+(COUNTA(N14)=0),"",100-N14-SUMPRODUCT(M15:M26,N15:N26))</f>
        <v/>
      </c>
      <c r="O5" s="8" t="str">
        <f>IF((COUNTA(O15:O26)=0)+(COUNTA(O14)=0),"",100-O14-SUMPRODUCT(M15:M26,O15:O26))</f>
        <v/>
      </c>
      <c r="P5" s="8" t="str">
        <f>IF((COUNTA(P15:P26)=0)+(COUNTA(P14)=0),"",100-P14-SUMPRODUCT(M15:M26,P15:P26))</f>
        <v/>
      </c>
      <c r="Q5" s="8" t="str">
        <f>IF((COUNTA(Q15:Q26)=0)+(COUNTA(Q14)=0),"",100-Q14-SUMPRODUCT(M15:M26,Q15:Q26))</f>
        <v/>
      </c>
      <c r="R5" s="8" t="str">
        <f>IF((COUNTA(R15:R26)=0)+(COUNTA(R14)=0),"",100-R14-SUMPRODUCT(M15:M26,R15:R26))</f>
        <v/>
      </c>
      <c r="S5" s="25" t="str">
        <f>IF((COUNTA(S15:S26)=0)+(COUNTA(S14)=0),"",100-S14-SUMPRODUCT(M15:M26,S15:S26))</f>
        <v/>
      </c>
      <c r="T5" s="19"/>
      <c r="U5" s="14"/>
      <c r="V5" s="101"/>
      <c r="W5" s="139" t="s">
        <v>0</v>
      </c>
      <c r="X5" s="8" t="str">
        <f>IF((COUNTA(X15:X26)=0)+(COUNTA(X14)=0),"",100-X14-SUMPRODUCT(W15:W26,X15:X26))</f>
        <v/>
      </c>
      <c r="Y5" s="8" t="str">
        <f>IF((COUNTA(Y15:Y26)=0)+(COUNTA(Y14)=0),"",100-Y14-SUMPRODUCT(W15:W26,Y15:Y26))</f>
        <v/>
      </c>
      <c r="Z5" s="8" t="str">
        <f>IF((COUNTA(Z15:Z26)=0)+(COUNTA(Z14)=0),"",100-Z14-SUMPRODUCT(W15:W26,Z15:Z26))</f>
        <v/>
      </c>
      <c r="AA5" s="8" t="str">
        <f>IF((COUNTA(AA15:AA26)=0)+(COUNTA(AA14)=0),"",100-AA14-SUMPRODUCT(W15:W26,AA15:AA26))</f>
        <v/>
      </c>
      <c r="AB5" s="8" t="str">
        <f>IF((COUNTA(AB15:AB26)=0)+(COUNTA(AB14)=0),"",100-AB14-SUMPRODUCT(W15:W26,AB15:AB26))</f>
        <v/>
      </c>
      <c r="AC5" s="25" t="str">
        <f>IF((COUNTA(AC15:AC26)=0)+(COUNTA(AC14)=0),"",100-AC14-SUMPRODUCT(W15:W26,AC15:AC26))</f>
        <v/>
      </c>
      <c r="AD5" s="19"/>
      <c r="AE5" s="14"/>
      <c r="AF5" s="101"/>
      <c r="AG5" s="139" t="s">
        <v>0</v>
      </c>
      <c r="AH5" s="8" t="str">
        <f>IF((COUNTA(AH15:AH26)=0)+(COUNTA(AH14)=0),"",100-AH14-SUMPRODUCT(AG15:AG26,AH15:AH26))</f>
        <v/>
      </c>
      <c r="AI5" s="8" t="str">
        <f>IF((COUNTA(AI15:AI26)=0)+(COUNTA(AI14)=0),"",100-AI14-SUMPRODUCT(AG15:AG26,AI15:AI26))</f>
        <v/>
      </c>
      <c r="AJ5" s="8" t="str">
        <f>IF((COUNTA(AJ15:AJ26)=0)+(COUNTA(AJ14)=0),"",100-AJ14-SUMPRODUCT(AG15:AG26,AJ15:AJ26))</f>
        <v/>
      </c>
      <c r="AK5" s="8" t="str">
        <f>IF((COUNTA(AK15:AK26)=0)+(COUNTA(AK14)=0),"",100-AK14-SUMPRODUCT(AG15:AG26,AK15:AK26))</f>
        <v/>
      </c>
      <c r="AL5" s="8" t="str">
        <f>IF((COUNTA(AL15:AL26)=0)+(COUNTA(AL14)=0),"",100-AL14-SUMPRODUCT(AG15:AG26,AL15:AL26))</f>
        <v/>
      </c>
      <c r="AM5" s="25" t="str">
        <f>IF((COUNTA(AM15:AM26)=0)+(COUNTA(AM14)=0),"",100-AM14-SUMPRODUCT(AG15:AG26,AM15:AM26))</f>
        <v/>
      </c>
      <c r="AN5" s="19"/>
      <c r="AO5" s="14"/>
      <c r="AP5" s="101"/>
      <c r="AQ5" s="139" t="s">
        <v>0</v>
      </c>
      <c r="AR5" s="8" t="str">
        <f>IF((COUNTA(AR15:AR26)=0)+(COUNTA(AR14)=0),"",100-AR14-SUMPRODUCT(AQ15:AQ26,AR15:AR26))</f>
        <v/>
      </c>
      <c r="AS5" s="8" t="str">
        <f>IF((COUNTA(AS15:AS26)=0)+(COUNTA(AS14)=0),"",100-AS14-SUMPRODUCT(AQ15:AQ26,AS15:AS26))</f>
        <v/>
      </c>
      <c r="AT5" s="8" t="str">
        <f>IF((COUNTA(AT15:AT26)=0)+(COUNTA(AT14)=0),"",100-AT14-SUMPRODUCT(AQ15:AQ26,AT15:AT26))</f>
        <v/>
      </c>
      <c r="AU5" s="8" t="str">
        <f>IF((COUNTA(AU15:AU26)=0)+(COUNTA(AU14)=0),"",100-AU14-SUMPRODUCT(AQ15:AQ26,AU15:AU26))</f>
        <v/>
      </c>
      <c r="AV5" s="8" t="str">
        <f>IF((COUNTA(AV15:AV26)=0)+(COUNTA(AV14)=0),"",100-AV14-SUMPRODUCT(AQ15:AQ26,AV15:AV26))</f>
        <v/>
      </c>
      <c r="AW5" s="25" t="str">
        <f>IF((COUNTA(AW15:AW26)=0)+(COUNTA(AW14)=0),"",100-AW14-SUMPRODUCT(AQ15:AQ26,AW15:AW26))</f>
        <v/>
      </c>
      <c r="AX5" s="19"/>
      <c r="AY5" s="14"/>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5" t="str">
        <f ca="true">IF(ISBLANK('Data Summary'!A8),"",'Data Summary'!A8)</f>
        <v>THA_2021_UIS</v>
      </c>
      <c r="B6" s="101" t="s">
        <v>180</v>
      </c>
      <c r="C6" s="139"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c r="M6" s="139" t="s">
        <v>19</v>
      </c>
      <c r="N6" s="8" t="str">
        <f>IF(COUNTA(N15:N26)=0,"",SUMPRODUCT(N15:N26,M15:M26))</f>
        <v/>
      </c>
      <c r="O6" s="8" t="str">
        <f>IF(COUNTA(O15:O26)=0,"",SUMPRODUCT(O15:O26,M15:M26))</f>
        <v/>
      </c>
      <c r="P6" s="8" t="str">
        <f>IF(COUNTA(P15:P26)=0,"",SUMPRODUCT(P15:P26,M15:M26))</f>
        <v/>
      </c>
      <c r="Q6" s="8" t="str">
        <f>IF(COUNTA(Q15:Q26)=0,"",SUMPRODUCT(Q15:Q26,M15:M26))</f>
        <v/>
      </c>
      <c r="R6" s="8" t="str">
        <f>IF(COUNTA(R15:R26)=0,"",SUMPRODUCT(R15:R26,M15:M26))</f>
        <v/>
      </c>
      <c r="S6" s="25" t="str">
        <f>IF(COUNTA(S15:S26)=0,"",SUMPRODUCT(S15:S26,M15:M26))</f>
        <v/>
      </c>
      <c r="T6" s="19"/>
      <c r="U6" s="14"/>
      <c r="V6" s="101"/>
      <c r="W6" s="139" t="s">
        <v>19</v>
      </c>
      <c r="X6" s="8" t="str">
        <f>IF(COUNTA(X15:X26)=0,"",SUMPRODUCT(X15:X26,W15:W26))</f>
        <v/>
      </c>
      <c r="Y6" s="8" t="str">
        <f>IF(COUNTA(Y15:Y26)=0,"",SUMPRODUCT(Y15:Y26,W15:W26))</f>
        <v/>
      </c>
      <c r="Z6" s="8" t="str">
        <f>IF(COUNTA(Z15:Z26)=0,"",SUMPRODUCT(Z15:Z26,W15:W26))</f>
        <v/>
      </c>
      <c r="AA6" s="8" t="str">
        <f>IF(COUNTA(AA15:AA26)=0,"",SUMPRODUCT(AA15:AA26,W15:W26))</f>
        <v/>
      </c>
      <c r="AB6" s="8" t="str">
        <f>IF(COUNTA(AB15:AB26)=0,"",SUMPRODUCT(AB15:AB26,W15:W26))</f>
        <v/>
      </c>
      <c r="AC6" s="25" t="str">
        <f>IF(COUNTA(AC15:AC26)=0,"",SUMPRODUCT(AC15:AC26,W15:W26))</f>
        <v/>
      </c>
      <c r="AD6" s="19"/>
      <c r="AE6" s="14"/>
      <c r="AF6" s="101"/>
      <c r="AG6" s="139" t="s">
        <v>19</v>
      </c>
      <c r="AH6" s="8" t="str">
        <f>IF(COUNTA(AH15:AH26)=0,"",SUMPRODUCT(AH15:AH26,AG15:AG26))</f>
        <v/>
      </c>
      <c r="AI6" s="8" t="str">
        <f>IF(COUNTA(AI15:AI26)=0,"",SUMPRODUCT(AI15:AI26,AG15:AG26))</f>
        <v/>
      </c>
      <c r="AJ6" s="8" t="str">
        <f>IF(COUNTA(AJ15:AJ26)=0,"",SUMPRODUCT(AJ15:AJ26,AG15:AG26))</f>
        <v/>
      </c>
      <c r="AK6" s="8" t="str">
        <f>IF(COUNTA(AK15:AK26)=0,"",SUMPRODUCT(AK15:AK26,AG15:AG26))</f>
        <v/>
      </c>
      <c r="AL6" s="8" t="str">
        <f>IF(COUNTA(AL15:AL26)=0,"",SUMPRODUCT(AL15:AL26,AG15:AG26))</f>
        <v/>
      </c>
      <c r="AM6" s="25" t="str">
        <f>IF(COUNTA(AM15:AM26)=0,"",SUMPRODUCT(AM15:AM26,AG15:AG26))</f>
        <v/>
      </c>
      <c r="AN6" s="19"/>
      <c r="AO6" s="14"/>
      <c r="AP6" s="101"/>
      <c r="AQ6" s="139" t="s">
        <v>19</v>
      </c>
      <c r="AR6" s="8" t="str">
        <f>IF(COUNTA(AR15:AR26)=0,"",SUMPRODUCT(AR15:AR26,AQ15:AQ26))</f>
        <v/>
      </c>
      <c r="AS6" s="8" t="str">
        <f>IF(COUNTA(AS15:AS26)=0,"",SUMPRODUCT(AS15:AS26,AQ15:AQ26))</f>
        <v/>
      </c>
      <c r="AT6" s="8" t="str">
        <f>IF(COUNTA(AT15:AT26)=0,"",SUMPRODUCT(AT15:AT26,AQ15:AQ26))</f>
        <v/>
      </c>
      <c r="AU6" s="8" t="str">
        <f>IF(COUNTA(AU15:AU26)=0,"",SUMPRODUCT(AU15:AU26,AQ15:AQ26))</f>
        <v/>
      </c>
      <c r="AV6" s="8" t="str">
        <f>IF(COUNTA(AV15:AV26)=0,"",SUMPRODUCT(AV15:AV26,AQ15:AQ26))</f>
        <v/>
      </c>
      <c r="AW6" s="25" t="str">
        <f>IF(COUNTA(AW15:AW26)=0,"",SUMPRODUCT(AW15:AW26,AQ15:AQ26))</f>
        <v/>
      </c>
      <c r="AX6" s="19"/>
      <c r="AY6" s="14"/>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5" t="str">
        <f ca="true">IF(ISBLANK('Data Summary'!A9),"",'Data Summary'!A9)</f>
        <v>THA_2022_UIS</v>
      </c>
      <c r="B7" s="101"/>
      <c r="C7" s="140" t="s">
        <v>51</v>
      </c>
      <c r="D7" s="136"/>
      <c r="E7" s="136"/>
      <c r="F7" s="136"/>
      <c r="G7" s="136"/>
      <c r="H7" s="136"/>
      <c r="I7" s="70"/>
      <c r="J7" s="19"/>
      <c r="K7" s="14"/>
      <c r="L7" s="101"/>
      <c r="M7" s="140" t="s">
        <v>51</v>
      </c>
      <c r="N7" s="136"/>
      <c r="O7" s="136"/>
      <c r="P7" s="136"/>
      <c r="Q7" s="136"/>
      <c r="R7" s="136"/>
      <c r="S7" s="70"/>
      <c r="T7" s="19"/>
      <c r="U7" s="14"/>
      <c r="V7" s="101"/>
      <c r="W7" s="140" t="s">
        <v>51</v>
      </c>
      <c r="X7" s="136"/>
      <c r="Y7" s="136"/>
      <c r="Z7" s="136"/>
      <c r="AA7" s="136"/>
      <c r="AB7" s="136"/>
      <c r="AC7" s="70"/>
      <c r="AD7" s="19"/>
      <c r="AE7" s="14"/>
      <c r="AF7" s="101"/>
      <c r="AG7" s="140" t="s">
        <v>51</v>
      </c>
      <c r="AH7" s="136"/>
      <c r="AI7" s="136"/>
      <c r="AJ7" s="136"/>
      <c r="AK7" s="136"/>
      <c r="AL7" s="136"/>
      <c r="AM7" s="70"/>
      <c r="AN7" s="19"/>
      <c r="AO7" s="14"/>
      <c r="AP7" s="101"/>
      <c r="AQ7" s="140" t="s">
        <v>51</v>
      </c>
      <c r="AR7" s="136"/>
      <c r="AS7" s="136"/>
      <c r="AT7" s="136"/>
      <c r="AU7" s="136"/>
      <c r="AV7" s="136"/>
      <c r="AW7" s="70"/>
      <c r="AX7" s="19"/>
      <c r="AY7" s="14"/>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5" t="str">
        <f ca="true">IF(ISBLANK('Data Summary'!A10),"",'Data Summary'!A10)</f>
        <v>THA_2023_UIS</v>
      </c>
      <c r="B8" s="101"/>
      <c r="C8" s="140" t="s">
        <v>56</v>
      </c>
      <c r="D8" s="136"/>
      <c r="E8" s="136"/>
      <c r="F8" s="136"/>
      <c r="G8" s="136"/>
      <c r="H8" s="136"/>
      <c r="I8" s="70"/>
      <c r="J8" s="19"/>
      <c r="K8" s="14"/>
      <c r="L8" s="101"/>
      <c r="M8" s="140" t="s">
        <v>56</v>
      </c>
      <c r="N8" s="136"/>
      <c r="O8" s="136"/>
      <c r="P8" s="136"/>
      <c r="Q8" s="136"/>
      <c r="R8" s="136"/>
      <c r="S8" s="70"/>
      <c r="T8" s="19"/>
      <c r="U8" s="14"/>
      <c r="V8" s="101"/>
      <c r="W8" s="140" t="s">
        <v>56</v>
      </c>
      <c r="X8" s="136"/>
      <c r="Y8" s="136"/>
      <c r="Z8" s="136"/>
      <c r="AA8" s="136"/>
      <c r="AB8" s="136"/>
      <c r="AC8" s="70"/>
      <c r="AD8" s="19"/>
      <c r="AE8" s="14"/>
      <c r="AF8" s="101"/>
      <c r="AG8" s="140" t="s">
        <v>56</v>
      </c>
      <c r="AH8" s="136"/>
      <c r="AI8" s="136"/>
      <c r="AJ8" s="136"/>
      <c r="AK8" s="136"/>
      <c r="AL8" s="136"/>
      <c r="AM8" s="70"/>
      <c r="AN8" s="19"/>
      <c r="AO8" s="14"/>
      <c r="AP8" s="101"/>
      <c r="AQ8" s="140" t="s">
        <v>56</v>
      </c>
      <c r="AR8" s="136"/>
      <c r="AS8" s="136"/>
      <c r="AT8" s="136"/>
      <c r="AU8" s="136"/>
      <c r="AV8" s="136"/>
      <c r="AW8" s="70"/>
      <c r="AX8" s="19"/>
      <c r="AY8" s="14"/>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6" t="str">
        <f ca="true">IF(ISBLANK('Data Summary'!A11),"",'Data Summary'!A11)</f>
        <v/>
      </c>
      <c r="B9" s="101"/>
      <c r="C9" s="140" t="s">
        <v>107</v>
      </c>
      <c r="D9" s="136"/>
      <c r="E9" s="136"/>
      <c r="F9" s="136"/>
      <c r="G9" s="136"/>
      <c r="H9" s="136"/>
      <c r="I9" s="70"/>
      <c r="J9" s="19"/>
      <c r="K9" s="14"/>
      <c r="L9" s="101"/>
      <c r="M9" s="140" t="s">
        <v>107</v>
      </c>
      <c r="N9" s="136"/>
      <c r="O9" s="136"/>
      <c r="P9" s="136"/>
      <c r="Q9" s="136"/>
      <c r="R9" s="136"/>
      <c r="S9" s="70"/>
      <c r="T9" s="19"/>
      <c r="U9" s="14"/>
      <c r="V9" s="101"/>
      <c r="W9" s="140" t="s">
        <v>107</v>
      </c>
      <c r="X9" s="136"/>
      <c r="Y9" s="136"/>
      <c r="Z9" s="136"/>
      <c r="AA9" s="136"/>
      <c r="AB9" s="136"/>
      <c r="AC9" s="70"/>
      <c r="AD9" s="19"/>
      <c r="AE9" s="14"/>
      <c r="AF9" s="101"/>
      <c r="AG9" s="140" t="s">
        <v>107</v>
      </c>
      <c r="AH9" s="136"/>
      <c r="AI9" s="136"/>
      <c r="AJ9" s="136"/>
      <c r="AK9" s="136"/>
      <c r="AL9" s="136"/>
      <c r="AM9" s="70"/>
      <c r="AN9" s="19"/>
      <c r="AO9" s="14"/>
      <c r="AP9" s="101"/>
      <c r="AQ9" s="140" t="s">
        <v>107</v>
      </c>
      <c r="AR9" s="136"/>
      <c r="AS9" s="136"/>
      <c r="AT9" s="136"/>
      <c r="AU9" s="136"/>
      <c r="AV9" s="136"/>
      <c r="AW9" s="70"/>
      <c r="AX9" s="19"/>
      <c r="AY9" s="14"/>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76"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1"/>
      <c r="W10" s="133" t="s">
        <v>21</v>
      </c>
      <c r="X10" s="136"/>
      <c r="Y10" s="136"/>
      <c r="Z10" s="136"/>
      <c r="AA10" s="136"/>
      <c r="AB10" s="136"/>
      <c r="AC10" s="70"/>
      <c r="AD10" s="19"/>
      <c r="AE10" s="14"/>
      <c r="AF10" s="101"/>
      <c r="AG10" s="133" t="s">
        <v>21</v>
      </c>
      <c r="AH10" s="136"/>
      <c r="AI10" s="136"/>
      <c r="AJ10" s="136"/>
      <c r="AK10" s="136"/>
      <c r="AL10" s="136"/>
      <c r="AM10" s="70"/>
      <c r="AN10" s="19"/>
      <c r="AO10" s="14"/>
      <c r="AP10" s="101"/>
      <c r="AQ10" s="133" t="s">
        <v>21</v>
      </c>
      <c r="AR10" s="136"/>
      <c r="AS10" s="136"/>
      <c r="AT10" s="136"/>
      <c r="AU10" s="136"/>
      <c r="AV10" s="136"/>
      <c r="AW10" s="70"/>
      <c r="AX10" s="19"/>
      <c r="AY10" s="14"/>
      <c r="AZ10" s="109"/>
      <c r="BA10" s="109"/>
      <c r="BB10" s="126"/>
      <c r="BC10" s="126"/>
      <c r="BD10" s="126"/>
      <c r="BE10" s="126"/>
      <c r="BF10" s="126"/>
      <c r="BG10" s="126"/>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76" t="str">
        <f ca="true">IF(ISBLANK('Data Summary'!A13),"",'Data Summary'!A13)</f>
        <v/>
      </c>
      <c r="B11" s="101"/>
      <c r="C11" s="133" t="s">
        <v>28</v>
      </c>
      <c r="D11" s="136"/>
      <c r="E11" s="135"/>
      <c r="F11" s="135"/>
      <c r="G11" s="135"/>
      <c r="H11" s="135"/>
      <c r="I11" s="21"/>
      <c r="J11" s="19"/>
      <c r="K11" s="14"/>
      <c r="L11" s="101"/>
      <c r="M11" s="133" t="s">
        <v>28</v>
      </c>
      <c r="N11" s="136"/>
      <c r="O11" s="135"/>
      <c r="P11" s="135"/>
      <c r="Q11" s="135"/>
      <c r="R11" s="135"/>
      <c r="S11" s="21"/>
      <c r="T11" s="19"/>
      <c r="U11" s="14"/>
      <c r="V11" s="101"/>
      <c r="W11" s="133" t="s">
        <v>28</v>
      </c>
      <c r="X11" s="136"/>
      <c r="Y11" s="135"/>
      <c r="Z11" s="135"/>
      <c r="AA11" s="135"/>
      <c r="AB11" s="135"/>
      <c r="AC11" s="21"/>
      <c r="AD11" s="19"/>
      <c r="AE11" s="14"/>
      <c r="AF11" s="101"/>
      <c r="AG11" s="133" t="s">
        <v>28</v>
      </c>
      <c r="AH11" s="136"/>
      <c r="AI11" s="135"/>
      <c r="AJ11" s="135"/>
      <c r="AK11" s="135"/>
      <c r="AL11" s="135"/>
      <c r="AM11" s="21"/>
      <c r="AN11" s="19"/>
      <c r="AO11" s="14"/>
      <c r="AP11" s="101"/>
      <c r="AQ11" s="133" t="s">
        <v>28</v>
      </c>
      <c r="AR11" s="136"/>
      <c r="AS11" s="135"/>
      <c r="AT11" s="135"/>
      <c r="AU11" s="135"/>
      <c r="AV11" s="135"/>
      <c r="AW11" s="21"/>
      <c r="AX11" s="19"/>
      <c r="AY11" s="14"/>
      <c r="AZ11" s="109"/>
      <c r="BA11" s="109"/>
      <c r="BB11" s="126"/>
      <c r="BC11" s="126"/>
      <c r="BD11" s="126"/>
      <c r="BE11" s="126"/>
      <c r="BF11" s="126"/>
      <c r="BG11" s="126"/>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76" t="str">
        <f ca="true">IF(ISBLANK('Data Summary'!A14),"",'Data Summary'!A14)</f>
        <v/>
      </c>
      <c r="B12" s="101" t="s">
        <v>176</v>
      </c>
      <c r="C12" s="133" t="s">
        <v>167</v>
      </c>
      <c r="D12" s="136">
        <v>100</v>
      </c>
      <c r="E12" s="136"/>
      <c r="F12" s="136"/>
      <c r="G12" s="136"/>
      <c r="H12" s="136">
        <v>100</v>
      </c>
      <c r="I12" s="70">
        <v>100</v>
      </c>
      <c r="J12" s="19"/>
      <c r="K12" s="14"/>
      <c r="L12" s="101"/>
      <c r="M12" s="133" t="s">
        <v>167</v>
      </c>
      <c r="N12" s="136"/>
      <c r="O12" s="136"/>
      <c r="P12" s="136"/>
      <c r="Q12" s="136"/>
      <c r="R12" s="136"/>
      <c r="S12" s="70"/>
      <c r="T12" s="19"/>
      <c r="U12" s="14"/>
      <c r="V12" s="101"/>
      <c r="W12" s="133" t="s">
        <v>167</v>
      </c>
      <c r="X12" s="136"/>
      <c r="Y12" s="136"/>
      <c r="Z12" s="136"/>
      <c r="AA12" s="136"/>
      <c r="AB12" s="136"/>
      <c r="AC12" s="70"/>
      <c r="AD12" s="19"/>
      <c r="AE12" s="14"/>
      <c r="AF12" s="101"/>
      <c r="AG12" s="133" t="s">
        <v>167</v>
      </c>
      <c r="AH12" s="136"/>
      <c r="AI12" s="136"/>
      <c r="AJ12" s="136"/>
      <c r="AK12" s="136"/>
      <c r="AL12" s="136"/>
      <c r="AM12" s="70"/>
      <c r="AN12" s="19"/>
      <c r="AO12" s="14"/>
      <c r="AP12" s="101"/>
      <c r="AQ12" s="133" t="s">
        <v>167</v>
      </c>
      <c r="AR12" s="136"/>
      <c r="AS12" s="136"/>
      <c r="AT12" s="136"/>
      <c r="AU12" s="136"/>
      <c r="AV12" s="136"/>
      <c r="AW12" s="70"/>
      <c r="AX12" s="19"/>
      <c r="AY12" s="14"/>
      <c r="AZ12" s="110"/>
      <c r="BA12" s="110"/>
      <c r="BB12" s="131"/>
      <c r="BC12" s="131"/>
      <c r="BD12" s="131"/>
      <c r="BE12" s="131"/>
      <c r="BF12" s="131"/>
      <c r="BG12" s="131"/>
      <c r="BJ12" s="110"/>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65" customFormat="true" ht="18" customHeight="true" x14ac:dyDescent="0.25">
      <c r="A13" s="376" t="str">
        <f ca="true">IF(ISBLANK('Data Summary'!A15),"",'Data Summary'!A15)</f>
        <v/>
      </c>
      <c r="B13" s="254" t="s">
        <v>55</v>
      </c>
      <c r="C13" s="260" t="s">
        <v>26</v>
      </c>
      <c r="D13" s="261"/>
      <c r="E13" s="261"/>
      <c r="F13" s="261"/>
      <c r="G13" s="262"/>
      <c r="H13" s="262"/>
      <c r="I13" s="263"/>
      <c r="J13" s="244"/>
      <c r="K13" s="259"/>
      <c r="L13" s="254" t="s">
        <v>55</v>
      </c>
      <c r="M13" s="260" t="s">
        <v>26</v>
      </c>
      <c r="N13" s="261"/>
      <c r="O13" s="261"/>
      <c r="P13" s="261"/>
      <c r="Q13" s="262"/>
      <c r="R13" s="262"/>
      <c r="S13" s="263"/>
      <c r="T13" s="244"/>
      <c r="U13" s="259"/>
      <c r="V13" s="254" t="s">
        <v>55</v>
      </c>
      <c r="W13" s="260" t="s">
        <v>26</v>
      </c>
      <c r="X13" s="261"/>
      <c r="Y13" s="261"/>
      <c r="Z13" s="261"/>
      <c r="AA13" s="262"/>
      <c r="AB13" s="262"/>
      <c r="AC13" s="263"/>
      <c r="AD13" s="244"/>
      <c r="AE13" s="259"/>
      <c r="AF13" s="254" t="s">
        <v>55</v>
      </c>
      <c r="AG13" s="260" t="s">
        <v>26</v>
      </c>
      <c r="AH13" s="261"/>
      <c r="AI13" s="261"/>
      <c r="AJ13" s="261"/>
      <c r="AK13" s="262"/>
      <c r="AL13" s="262"/>
      <c r="AM13" s="263"/>
      <c r="AN13" s="244"/>
      <c r="AO13" s="259"/>
      <c r="AP13" s="254" t="s">
        <v>55</v>
      </c>
      <c r="AQ13" s="260" t="s">
        <v>26</v>
      </c>
      <c r="AR13" s="261"/>
      <c r="AS13" s="261"/>
      <c r="AT13" s="261"/>
      <c r="AU13" s="262"/>
      <c r="AV13" s="262"/>
      <c r="AW13" s="263"/>
      <c r="AX13" s="244"/>
      <c r="AY13" s="259"/>
      <c r="AZ13" s="264"/>
      <c r="BA13" s="264"/>
      <c r="BB13" s="266"/>
      <c r="BC13" s="266"/>
      <c r="BD13" s="266"/>
      <c r="BE13" s="266"/>
      <c r="BF13" s="266"/>
      <c r="BG13" s="266"/>
      <c r="BJ13" s="264"/>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76" t="str">
        <f ca="true">IF(ISBLANK('Data Summary'!A16),"",'Data Summary'!A16)</f>
        <v/>
      </c>
      <c r="B14" s="102" t="s">
        <v>29</v>
      </c>
      <c r="C14" s="16">
        <v>0</v>
      </c>
      <c r="D14" s="41">
        <v>0</v>
      </c>
      <c r="E14" s="41"/>
      <c r="F14" s="41"/>
      <c r="G14" s="135"/>
      <c r="H14" s="135">
        <v>0</v>
      </c>
      <c r="I14" s="21">
        <v>0</v>
      </c>
      <c r="J14" s="10"/>
      <c r="K14" s="13"/>
      <c r="L14" s="102" t="s">
        <v>29</v>
      </c>
      <c r="M14" s="16">
        <v>0</v>
      </c>
      <c r="N14" s="41"/>
      <c r="O14" s="41"/>
      <c r="P14" s="41"/>
      <c r="Q14" s="135"/>
      <c r="R14" s="135"/>
      <c r="S14" s="21"/>
      <c r="T14" s="10"/>
      <c r="U14" s="13"/>
      <c r="V14" s="102" t="s">
        <v>29</v>
      </c>
      <c r="W14" s="16">
        <v>0</v>
      </c>
      <c r="X14" s="41"/>
      <c r="Y14" s="41"/>
      <c r="Z14" s="41"/>
      <c r="AA14" s="135"/>
      <c r="AB14" s="135"/>
      <c r="AC14" s="21"/>
      <c r="AD14" s="10"/>
      <c r="AE14" s="13"/>
      <c r="AF14" s="102" t="s">
        <v>29</v>
      </c>
      <c r="AG14" s="16">
        <v>0</v>
      </c>
      <c r="AH14" s="41"/>
      <c r="AI14" s="41"/>
      <c r="AJ14" s="41"/>
      <c r="AK14" s="135"/>
      <c r="AL14" s="135"/>
      <c r="AM14" s="21"/>
      <c r="AN14" s="10"/>
      <c r="AO14" s="13"/>
      <c r="AP14" s="102" t="s">
        <v>29</v>
      </c>
      <c r="AQ14" s="16">
        <v>0</v>
      </c>
      <c r="AR14" s="41"/>
      <c r="AS14" s="41"/>
      <c r="AT14" s="41"/>
      <c r="AU14" s="135"/>
      <c r="AV14" s="135"/>
      <c r="AW14" s="21"/>
      <c r="AX14" s="10"/>
      <c r="AY14" s="13"/>
      <c r="BA14" s="128"/>
      <c r="BB14" s="126"/>
      <c r="BC14" s="126"/>
      <c r="BD14" s="126"/>
      <c r="BE14" s="126"/>
      <c r="BF14" s="126"/>
      <c r="BG14" s="126"/>
    </row>
    <row xmlns:x14ac="http://schemas.microsoft.com/office/spreadsheetml/2009/9/ac" r="15" s="2" customFormat="true" x14ac:dyDescent="0.25">
      <c r="A15" s="376" t="str">
        <f ca="true">IF(ISBLANK('Data Summary'!A17),"",'Data Summary'!A17)</f>
        <v/>
      </c>
      <c r="B15" s="102" t="s">
        <v>103</v>
      </c>
      <c r="C15" s="71">
        <v>0</v>
      </c>
      <c r="D15" s="41"/>
      <c r="E15" s="41"/>
      <c r="F15" s="41"/>
      <c r="G15" s="135"/>
      <c r="H15" s="135"/>
      <c r="I15" s="21"/>
      <c r="J15" s="10"/>
      <c r="K15" s="13"/>
      <c r="L15" s="102" t="s">
        <v>103</v>
      </c>
      <c r="M15" s="71">
        <v>0</v>
      </c>
      <c r="N15" s="41"/>
      <c r="O15" s="41"/>
      <c r="P15" s="41"/>
      <c r="Q15" s="135"/>
      <c r="R15" s="135"/>
      <c r="S15" s="21"/>
      <c r="T15" s="10"/>
      <c r="U15" s="13"/>
      <c r="V15" s="102" t="s">
        <v>103</v>
      </c>
      <c r="W15" s="71">
        <v>0</v>
      </c>
      <c r="X15" s="41"/>
      <c r="Y15" s="41"/>
      <c r="Z15" s="41"/>
      <c r="AA15" s="135"/>
      <c r="AB15" s="135"/>
      <c r="AC15" s="21"/>
      <c r="AD15" s="10"/>
      <c r="AE15" s="13"/>
      <c r="AF15" s="102" t="s">
        <v>103</v>
      </c>
      <c r="AG15" s="71">
        <v>0</v>
      </c>
      <c r="AH15" s="41"/>
      <c r="AI15" s="41"/>
      <c r="AJ15" s="41"/>
      <c r="AK15" s="135"/>
      <c r="AL15" s="135"/>
      <c r="AM15" s="21"/>
      <c r="AN15" s="10"/>
      <c r="AO15" s="13"/>
      <c r="AP15" s="102" t="s">
        <v>103</v>
      </c>
      <c r="AQ15" s="71">
        <v>0</v>
      </c>
      <c r="AR15" s="41"/>
      <c r="AS15" s="41"/>
      <c r="AT15" s="41"/>
      <c r="AU15" s="135"/>
      <c r="AV15" s="135"/>
      <c r="AW15" s="21"/>
      <c r="AX15" s="10"/>
      <c r="AY15" s="13"/>
      <c r="AZ15" s="112"/>
      <c r="BA15" s="129"/>
      <c r="BB15" s="132"/>
      <c r="BC15" s="132"/>
      <c r="BD15" s="132"/>
      <c r="BE15" s="132"/>
      <c r="BF15" s="132"/>
      <c r="BG15" s="132"/>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6" t="str">
        <f ca="true">IF(ISBLANK('Data Summary'!A18),"",'Data Summary'!A18)</f>
        <v/>
      </c>
      <c r="B16" s="103" t="s">
        <v>181</v>
      </c>
      <c r="C16" s="6">
        <v>1</v>
      </c>
      <c r="D16" s="41">
        <v>100</v>
      </c>
      <c r="E16" s="135"/>
      <c r="F16" s="135"/>
      <c r="G16" s="135"/>
      <c r="H16" s="41">
        <v>100</v>
      </c>
      <c r="I16" s="59">
        <v>100</v>
      </c>
      <c r="J16" s="10"/>
      <c r="K16" s="13"/>
      <c r="L16" s="103"/>
      <c r="M16" s="6"/>
      <c r="N16" s="41"/>
      <c r="O16" s="135"/>
      <c r="P16" s="135"/>
      <c r="Q16" s="135"/>
      <c r="R16" s="41"/>
      <c r="S16" s="59"/>
      <c r="T16" s="10"/>
      <c r="U16" s="13"/>
      <c r="V16" s="103"/>
      <c r="W16" s="6"/>
      <c r="X16" s="41"/>
      <c r="Y16" s="135"/>
      <c r="Z16" s="135"/>
      <c r="AA16" s="135"/>
      <c r="AB16" s="41"/>
      <c r="AC16" s="59"/>
      <c r="AD16" s="10"/>
      <c r="AE16" s="13"/>
      <c r="AF16" s="103"/>
      <c r="AG16" s="6"/>
      <c r="AH16" s="41"/>
      <c r="AI16" s="135"/>
      <c r="AJ16" s="135"/>
      <c r="AK16" s="135"/>
      <c r="AL16" s="41"/>
      <c r="AM16" s="59"/>
      <c r="AN16" s="10"/>
      <c r="AO16" s="13"/>
      <c r="AP16" s="103"/>
      <c r="AQ16" s="6"/>
      <c r="AR16" s="41"/>
      <c r="AS16" s="135"/>
      <c r="AT16" s="135"/>
      <c r="AU16" s="135"/>
      <c r="AV16" s="41"/>
      <c r="AW16" s="59"/>
      <c r="AX16" s="10"/>
      <c r="AY16" s="13"/>
      <c r="AZ16" s="112"/>
      <c r="BA16" s="129"/>
      <c r="BB16" s="132"/>
      <c r="BC16" s="132"/>
      <c r="BD16" s="132"/>
      <c r="BE16" s="132"/>
      <c r="BF16" s="132"/>
      <c r="BG16" s="132"/>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6"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03"/>
      <c r="W17" s="137"/>
      <c r="X17" s="41"/>
      <c r="Y17" s="135"/>
      <c r="Z17" s="135"/>
      <c r="AA17" s="135"/>
      <c r="AB17" s="135"/>
      <c r="AC17" s="21"/>
      <c r="AD17" s="10"/>
      <c r="AE17" s="13"/>
      <c r="AF17" s="103"/>
      <c r="AG17" s="137"/>
      <c r="AH17" s="41"/>
      <c r="AI17" s="135"/>
      <c r="AJ17" s="135"/>
      <c r="AK17" s="135"/>
      <c r="AL17" s="135"/>
      <c r="AM17" s="21"/>
      <c r="AN17" s="10"/>
      <c r="AO17" s="13"/>
      <c r="AP17" s="103"/>
      <c r="AQ17" s="137"/>
      <c r="AR17" s="41"/>
      <c r="AS17" s="135"/>
      <c r="AT17" s="135"/>
      <c r="AU17" s="135"/>
      <c r="AV17" s="135"/>
      <c r="AW17" s="21"/>
      <c r="AX17" s="10"/>
      <c r="AY17" s="13"/>
      <c r="AZ17" s="112"/>
      <c r="BA17" s="129"/>
      <c r="BB17" s="132"/>
      <c r="BC17" s="132"/>
      <c r="BD17" s="132"/>
      <c r="BE17" s="132"/>
      <c r="BF17" s="132"/>
      <c r="BG17" s="132"/>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6"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03"/>
      <c r="W18" s="137"/>
      <c r="X18" s="135"/>
      <c r="Y18" s="135"/>
      <c r="Z18" s="135"/>
      <c r="AA18" s="135"/>
      <c r="AB18" s="135"/>
      <c r="AC18" s="21"/>
      <c r="AD18" s="10"/>
      <c r="AE18" s="13"/>
      <c r="AF18" s="103"/>
      <c r="AG18" s="137"/>
      <c r="AH18" s="135"/>
      <c r="AI18" s="135"/>
      <c r="AJ18" s="135"/>
      <c r="AK18" s="135"/>
      <c r="AL18" s="135"/>
      <c r="AM18" s="21"/>
      <c r="AN18" s="10"/>
      <c r="AO18" s="13"/>
      <c r="AP18" s="103"/>
      <c r="AQ18" s="137"/>
      <c r="AR18" s="135"/>
      <c r="AS18" s="135"/>
      <c r="AT18" s="135"/>
      <c r="AU18" s="135"/>
      <c r="AV18" s="135"/>
      <c r="AW18" s="21"/>
      <c r="AX18" s="10"/>
      <c r="AY18" s="13"/>
      <c r="AZ18" s="112"/>
      <c r="BA18" s="129"/>
      <c r="BB18" s="132"/>
      <c r="BC18" s="132"/>
      <c r="BD18" s="132"/>
      <c r="BE18" s="132"/>
      <c r="BF18" s="132"/>
      <c r="BG18" s="132"/>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6"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03"/>
      <c r="W19" s="137"/>
      <c r="X19" s="135"/>
      <c r="Y19" s="135"/>
      <c r="Z19" s="60"/>
      <c r="AA19" s="135"/>
      <c r="AB19" s="135"/>
      <c r="AC19" s="21"/>
      <c r="AD19" s="10"/>
      <c r="AE19" s="13"/>
      <c r="AF19" s="103"/>
      <c r="AG19" s="137"/>
      <c r="AH19" s="135"/>
      <c r="AI19" s="135"/>
      <c r="AJ19" s="60"/>
      <c r="AK19" s="135"/>
      <c r="AL19" s="135"/>
      <c r="AM19" s="21"/>
      <c r="AN19" s="10"/>
      <c r="AO19" s="13"/>
      <c r="AP19" s="103"/>
      <c r="AQ19" s="137"/>
      <c r="AR19" s="135"/>
      <c r="AS19" s="135"/>
      <c r="AT19" s="60"/>
      <c r="AU19" s="135"/>
      <c r="AV19" s="135"/>
      <c r="AW19" s="21"/>
      <c r="AX19" s="10"/>
      <c r="AY19" s="13"/>
      <c r="AZ19" s="112"/>
      <c r="BA19" s="129"/>
      <c r="BB19" s="132"/>
      <c r="BC19" s="132"/>
      <c r="BD19" s="132"/>
      <c r="BE19" s="132"/>
      <c r="BF19" s="132"/>
      <c r="BG19" s="132"/>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6"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03"/>
      <c r="W20" s="17"/>
      <c r="X20" s="135"/>
      <c r="Y20" s="60"/>
      <c r="Z20" s="60"/>
      <c r="AA20" s="135"/>
      <c r="AB20" s="135"/>
      <c r="AC20" s="21"/>
      <c r="AD20" s="10"/>
      <c r="AE20" s="13"/>
      <c r="AF20" s="103"/>
      <c r="AG20" s="17"/>
      <c r="AH20" s="135"/>
      <c r="AI20" s="60"/>
      <c r="AJ20" s="60"/>
      <c r="AK20" s="135"/>
      <c r="AL20" s="135"/>
      <c r="AM20" s="21"/>
      <c r="AN20" s="10"/>
      <c r="AO20" s="13"/>
      <c r="AP20" s="103"/>
      <c r="AQ20" s="17"/>
      <c r="AR20" s="135"/>
      <c r="AS20" s="60"/>
      <c r="AT20" s="60"/>
      <c r="AU20" s="135"/>
      <c r="AV20" s="135"/>
      <c r="AW20" s="21"/>
      <c r="AX20" s="10"/>
      <c r="AY20" s="13"/>
      <c r="AZ20" s="112"/>
      <c r="BA20" s="129"/>
      <c r="BB20" s="132"/>
      <c r="BC20" s="132"/>
      <c r="BD20" s="132"/>
      <c r="BE20" s="132"/>
      <c r="BF20" s="132"/>
      <c r="BG20" s="132"/>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12"/>
      <c r="BA21" s="129"/>
      <c r="BB21" s="132"/>
      <c r="BC21" s="132"/>
      <c r="BD21" s="132"/>
      <c r="BE21" s="132"/>
      <c r="BF21" s="132"/>
      <c r="BG21" s="132"/>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12"/>
      <c r="BA22" s="129"/>
      <c r="BB22" s="132"/>
      <c r="BC22" s="132"/>
      <c r="BD22" s="132"/>
      <c r="BE22" s="132"/>
      <c r="BF22" s="132"/>
      <c r="BG22" s="132"/>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12"/>
      <c r="BA23" s="129"/>
      <c r="BB23" s="132"/>
      <c r="BC23" s="132"/>
      <c r="BD23" s="132"/>
      <c r="BE23" s="132"/>
      <c r="BF23" s="132"/>
      <c r="BG23" s="132"/>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12"/>
      <c r="BA24" s="129"/>
      <c r="BB24" s="132"/>
      <c r="BC24" s="132"/>
      <c r="BD24" s="132"/>
      <c r="BE24" s="132"/>
      <c r="BF24" s="132"/>
      <c r="BG24" s="132"/>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12"/>
      <c r="BA25" s="129"/>
      <c r="BB25" s="132"/>
      <c r="BC25" s="132"/>
      <c r="BD25" s="132"/>
      <c r="BE25" s="132"/>
      <c r="BF25" s="132"/>
      <c r="BG25" s="132"/>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7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12"/>
      <c r="BA26" s="129"/>
      <c r="BB26" s="132"/>
      <c r="BC26" s="132"/>
      <c r="BD26" s="132"/>
      <c r="BE26" s="132"/>
      <c r="BF26" s="132"/>
      <c r="BG26" s="132"/>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76" t="str">
        <f ca="true">IF(ISBLANK('Data Summary'!A29),"",'Data Summary'!A29)</f>
        <v/>
      </c>
      <c r="B27" s="104" t="s">
        <v>12</v>
      </c>
      <c r="C27" s="561" t="s">
        <v>182</v>
      </c>
      <c r="D27" s="561"/>
      <c r="E27" s="561"/>
      <c r="F27" s="561"/>
      <c r="G27" s="561"/>
      <c r="H27" s="561"/>
      <c r="I27" s="562"/>
      <c r="J27" s="10"/>
      <c r="K27" s="13"/>
      <c r="L27" s="104" t="s">
        <v>12</v>
      </c>
      <c r="M27" s="561" t="s">
        <v>233</v>
      </c>
      <c r="N27" s="561"/>
      <c r="O27" s="561"/>
      <c r="P27" s="561"/>
      <c r="Q27" s="561"/>
      <c r="R27" s="561"/>
      <c r="S27" s="562"/>
      <c r="T27" s="10"/>
      <c r="U27" s="13"/>
      <c r="V27" s="104" t="s">
        <v>12</v>
      </c>
      <c r="W27" s="561" t="s">
        <v>233</v>
      </c>
      <c r="X27" s="561"/>
      <c r="Y27" s="561"/>
      <c r="Z27" s="561"/>
      <c r="AA27" s="561"/>
      <c r="AB27" s="561"/>
      <c r="AC27" s="562"/>
      <c r="AD27" s="10"/>
      <c r="AE27" s="13"/>
      <c r="AF27" s="104" t="s">
        <v>12</v>
      </c>
      <c r="AG27" s="561" t="s">
        <v>233</v>
      </c>
      <c r="AH27" s="561"/>
      <c r="AI27" s="561"/>
      <c r="AJ27" s="561"/>
      <c r="AK27" s="561"/>
      <c r="AL27" s="561"/>
      <c r="AM27" s="562"/>
      <c r="AN27" s="10"/>
      <c r="AO27" s="13"/>
      <c r="AP27" s="104" t="s">
        <v>12</v>
      </c>
      <c r="AQ27" s="561" t="s">
        <v>233</v>
      </c>
      <c r="AR27" s="561"/>
      <c r="AS27" s="561"/>
      <c r="AT27" s="561"/>
      <c r="AU27" s="561"/>
      <c r="AV27" s="561"/>
      <c r="AW27" s="562"/>
      <c r="AX27" s="10"/>
      <c r="AY27" s="13"/>
      <c r="AZ27" s="112"/>
      <c r="BA27" s="559"/>
      <c r="BB27" s="559"/>
      <c r="BC27" s="559"/>
      <c r="BD27" s="559"/>
      <c r="BE27" s="559"/>
      <c r="BF27" s="559"/>
      <c r="BG27" s="55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6" t="str">
        <f ca="true">IF(ISBLANK('Data Summary'!A30),"",'Data Summary'!A30)</f>
        <v/>
      </c>
      <c r="B28" s="104"/>
      <c r="C28" s="58" t="s">
        <v>118</v>
      </c>
      <c r="D28" s="47" t="s">
        <v>156</v>
      </c>
      <c r="E28" s="47"/>
      <c r="F28" s="47"/>
      <c r="G28" s="47"/>
      <c r="H28" s="47" t="s">
        <v>156</v>
      </c>
      <c r="I28" s="89" t="s">
        <v>156</v>
      </c>
      <c r="J28" s="10"/>
      <c r="K28" s="13"/>
      <c r="L28" s="104"/>
      <c r="M28" s="58" t="s">
        <v>118</v>
      </c>
      <c r="N28" s="47"/>
      <c r="O28" s="47"/>
      <c r="P28" s="47"/>
      <c r="Q28" s="47"/>
      <c r="R28" s="47"/>
      <c r="S28" s="89"/>
      <c r="T28" s="10"/>
      <c r="U28" s="13"/>
      <c r="V28" s="104"/>
      <c r="W28" s="58" t="s">
        <v>118</v>
      </c>
      <c r="X28" s="47"/>
      <c r="Y28" s="47"/>
      <c r="Z28" s="47"/>
      <c r="AA28" s="47"/>
      <c r="AB28" s="47"/>
      <c r="AC28" s="89"/>
      <c r="AD28" s="10"/>
      <c r="AE28" s="13"/>
      <c r="AF28" s="104"/>
      <c r="AG28" s="58" t="s">
        <v>118</v>
      </c>
      <c r="AH28" s="47"/>
      <c r="AI28" s="47"/>
      <c r="AJ28" s="47"/>
      <c r="AK28" s="47"/>
      <c r="AL28" s="47"/>
      <c r="AM28" s="89"/>
      <c r="AN28" s="10"/>
      <c r="AO28" s="13"/>
      <c r="AP28" s="104"/>
      <c r="AQ28" s="58" t="s">
        <v>118</v>
      </c>
      <c r="AR28" s="47"/>
      <c r="AS28" s="47"/>
      <c r="AT28" s="47"/>
      <c r="AU28" s="47"/>
      <c r="AV28" s="47"/>
      <c r="AW28" s="89"/>
      <c r="AX28" s="10"/>
      <c r="AY28" s="13"/>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76" t="str">
        <f ca="true">IF(ISBLANK('Data Summary'!A31),"",'Data Summary'!A31)</f>
        <v/>
      </c>
      <c r="B29" s="104"/>
      <c r="C29" s="58" t="s">
        <v>100</v>
      </c>
      <c r="D29" s="47" t="s">
        <v>156</v>
      </c>
      <c r="E29" s="47"/>
      <c r="F29" s="47"/>
      <c r="G29" s="47"/>
      <c r="H29" s="47" t="s">
        <v>156</v>
      </c>
      <c r="I29" s="89" t="s">
        <v>156</v>
      </c>
      <c r="J29" s="10"/>
      <c r="K29" s="13"/>
      <c r="L29" s="104"/>
      <c r="M29" s="58" t="s">
        <v>100</v>
      </c>
      <c r="N29" s="47"/>
      <c r="O29" s="47"/>
      <c r="P29" s="47"/>
      <c r="Q29" s="47"/>
      <c r="R29" s="47"/>
      <c r="S29" s="89"/>
      <c r="T29" s="10"/>
      <c r="U29" s="13"/>
      <c r="V29" s="104"/>
      <c r="W29" s="58" t="s">
        <v>100</v>
      </c>
      <c r="X29" s="47"/>
      <c r="Y29" s="47"/>
      <c r="Z29" s="47"/>
      <c r="AA29" s="47"/>
      <c r="AB29" s="47"/>
      <c r="AC29" s="89"/>
      <c r="AD29" s="10"/>
      <c r="AE29" s="13"/>
      <c r="AF29" s="104"/>
      <c r="AG29" s="58" t="s">
        <v>100</v>
      </c>
      <c r="AH29" s="47"/>
      <c r="AI29" s="47"/>
      <c r="AJ29" s="47"/>
      <c r="AK29" s="47"/>
      <c r="AL29" s="47"/>
      <c r="AM29" s="89"/>
      <c r="AN29" s="10"/>
      <c r="AO29" s="13"/>
      <c r="AP29" s="104"/>
      <c r="AQ29" s="58" t="s">
        <v>100</v>
      </c>
      <c r="AR29" s="47"/>
      <c r="AS29" s="47"/>
      <c r="AT29" s="47"/>
      <c r="AU29" s="47"/>
      <c r="AV29" s="47"/>
      <c r="AW29" s="89"/>
      <c r="AX29" s="10"/>
      <c r="AY29" s="13"/>
      <c r="AZ29" s="112"/>
      <c r="BA29" s="112"/>
      <c r="BB29" s="129"/>
      <c r="BC29" s="129"/>
      <c r="BD29" s="129"/>
      <c r="BE29" s="129"/>
      <c r="BF29" s="129"/>
      <c r="BG29" s="129"/>
      <c r="BJ29" s="112"/>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76" t="str">
        <f ca="true">IF(ISBLANK('Data Summary'!A32),"",'Data Summary'!A32)</f>
        <v/>
      </c>
      <c r="B30" s="104"/>
      <c r="C30" s="58" t="s">
        <v>125</v>
      </c>
      <c r="D30" s="47"/>
      <c r="E30" s="47"/>
      <c r="F30" s="47"/>
      <c r="G30" s="47"/>
      <c r="H30" s="47"/>
      <c r="I30" s="89"/>
      <c r="J30" s="10"/>
      <c r="K30" s="13"/>
      <c r="L30" s="104"/>
      <c r="M30" s="58" t="s">
        <v>125</v>
      </c>
      <c r="N30" s="47"/>
      <c r="O30" s="47"/>
      <c r="P30" s="47"/>
      <c r="Q30" s="47"/>
      <c r="R30" s="47"/>
      <c r="S30" s="89"/>
      <c r="T30" s="10"/>
      <c r="U30" s="13"/>
      <c r="V30" s="104"/>
      <c r="W30" s="58" t="s">
        <v>125</v>
      </c>
      <c r="X30" s="47"/>
      <c r="Y30" s="47"/>
      <c r="Z30" s="47"/>
      <c r="AA30" s="47"/>
      <c r="AB30" s="47"/>
      <c r="AC30" s="89"/>
      <c r="AD30" s="10"/>
      <c r="AE30" s="13"/>
      <c r="AF30" s="104"/>
      <c r="AG30" s="58" t="s">
        <v>125</v>
      </c>
      <c r="AH30" s="47"/>
      <c r="AI30" s="47"/>
      <c r="AJ30" s="47"/>
      <c r="AK30" s="47"/>
      <c r="AL30" s="47"/>
      <c r="AM30" s="89"/>
      <c r="AN30" s="10"/>
      <c r="AO30" s="13"/>
      <c r="AP30" s="104"/>
      <c r="AQ30" s="58" t="s">
        <v>125</v>
      </c>
      <c r="AR30" s="47"/>
      <c r="AS30" s="47"/>
      <c r="AT30" s="47"/>
      <c r="AU30" s="47"/>
      <c r="AV30" s="47"/>
      <c r="AW30" s="89"/>
      <c r="AX30" s="10"/>
      <c r="AY30" s="13"/>
      <c r="AZ30" s="112"/>
      <c r="BA30" s="112"/>
      <c r="BB30" s="129"/>
      <c r="BC30" s="129"/>
      <c r="BD30" s="129"/>
      <c r="BE30" s="129"/>
      <c r="BF30" s="129"/>
      <c r="BG30" s="129"/>
      <c r="BJ30" s="112"/>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76" t="str">
        <f ca="true">IF(ISBLANK('Data Summary'!A33),"",'Data Summary'!A33)</f>
        <v/>
      </c>
      <c r="B31" s="104"/>
      <c r="C31" s="58" t="s">
        <v>126</v>
      </c>
      <c r="D31" s="47"/>
      <c r="E31" s="47"/>
      <c r="F31" s="47"/>
      <c r="G31" s="47"/>
      <c r="H31" s="47"/>
      <c r="I31" s="89"/>
      <c r="J31" s="10"/>
      <c r="K31" s="13"/>
      <c r="L31" s="104"/>
      <c r="M31" s="58" t="s">
        <v>126</v>
      </c>
      <c r="N31" s="47"/>
      <c r="O31" s="47"/>
      <c r="P31" s="47"/>
      <c r="Q31" s="47"/>
      <c r="R31" s="47"/>
      <c r="S31" s="89"/>
      <c r="T31" s="10"/>
      <c r="U31" s="13"/>
      <c r="V31" s="104"/>
      <c r="W31" s="58" t="s">
        <v>126</v>
      </c>
      <c r="X31" s="47"/>
      <c r="Y31" s="47"/>
      <c r="Z31" s="47"/>
      <c r="AA31" s="47"/>
      <c r="AB31" s="47"/>
      <c r="AC31" s="89"/>
      <c r="AD31" s="10"/>
      <c r="AE31" s="13"/>
      <c r="AF31" s="104"/>
      <c r="AG31" s="58" t="s">
        <v>126</v>
      </c>
      <c r="AH31" s="47"/>
      <c r="AI31" s="47"/>
      <c r="AJ31" s="47"/>
      <c r="AK31" s="47"/>
      <c r="AL31" s="47"/>
      <c r="AM31" s="89"/>
      <c r="AN31" s="10"/>
      <c r="AO31" s="13"/>
      <c r="AP31" s="104"/>
      <c r="AQ31" s="58" t="s">
        <v>126</v>
      </c>
      <c r="AR31" s="47"/>
      <c r="AS31" s="47"/>
      <c r="AT31" s="47"/>
      <c r="AU31" s="47"/>
      <c r="AV31" s="47"/>
      <c r="AW31" s="89"/>
      <c r="AX31" s="10"/>
      <c r="AY31" s="13"/>
      <c r="BB31" s="128"/>
      <c r="BC31" s="128"/>
      <c r="BD31" s="128"/>
      <c r="BE31" s="128"/>
      <c r="BF31" s="128"/>
      <c r="BG31" s="128"/>
    </row>
    <row xmlns:x14ac="http://schemas.microsoft.com/office/spreadsheetml/2009/9/ac" r="32" ht="16.5" customHeight="true" x14ac:dyDescent="0.25">
      <c r="A32" s="376" t="str">
        <f ca="true">IF(ISBLANK('Data Summary'!A34),"",'Data Summary'!A34)</f>
        <v/>
      </c>
      <c r="B32" s="104"/>
      <c r="C32" s="58" t="s">
        <v>101</v>
      </c>
      <c r="D32" s="47" t="s">
        <v>156</v>
      </c>
      <c r="E32" s="47"/>
      <c r="F32" s="47"/>
      <c r="G32" s="47"/>
      <c r="H32" s="47" t="s">
        <v>156</v>
      </c>
      <c r="I32" s="89" t="s">
        <v>156</v>
      </c>
      <c r="J32" s="10"/>
      <c r="K32" s="13"/>
      <c r="L32" s="104"/>
      <c r="M32" s="58" t="s">
        <v>101</v>
      </c>
      <c r="N32" s="47"/>
      <c r="O32" s="47"/>
      <c r="P32" s="47"/>
      <c r="Q32" s="47"/>
      <c r="R32" s="47"/>
      <c r="S32" s="89"/>
      <c r="T32" s="10"/>
      <c r="U32" s="13"/>
      <c r="V32" s="104"/>
      <c r="W32" s="58" t="s">
        <v>101</v>
      </c>
      <c r="X32" s="47"/>
      <c r="Y32" s="47"/>
      <c r="Z32" s="47"/>
      <c r="AA32" s="47"/>
      <c r="AB32" s="47"/>
      <c r="AC32" s="89"/>
      <c r="AD32" s="10"/>
      <c r="AE32" s="13"/>
      <c r="AF32" s="104"/>
      <c r="AG32" s="58" t="s">
        <v>101</v>
      </c>
      <c r="AH32" s="47"/>
      <c r="AI32" s="47"/>
      <c r="AJ32" s="47"/>
      <c r="AK32" s="47"/>
      <c r="AL32" s="47"/>
      <c r="AM32" s="89"/>
      <c r="AN32" s="10"/>
      <c r="AO32" s="13"/>
      <c r="AP32" s="104"/>
      <c r="AQ32" s="58" t="s">
        <v>101</v>
      </c>
      <c r="AR32" s="47"/>
      <c r="AS32" s="47"/>
      <c r="AT32" s="47"/>
      <c r="AU32" s="47"/>
      <c r="AV32" s="47"/>
      <c r="AW32" s="89"/>
      <c r="AX32" s="10"/>
      <c r="AY32" s="13"/>
      <c r="BB32" s="128"/>
      <c r="BC32" s="128"/>
      <c r="BD32" s="128"/>
      <c r="BE32" s="128"/>
      <c r="BF32" s="128"/>
      <c r="BG32" s="128"/>
    </row>
    <row xmlns:x14ac="http://schemas.microsoft.com/office/spreadsheetml/2009/9/ac" r="33" ht="16.5" customHeight="true" x14ac:dyDescent="0.25">
      <c r="A33" s="376" t="str">
        <f ca="true">IF(ISBLANK('Data Summary'!A35),"",'Data Summary'!A35)</f>
        <v/>
      </c>
      <c r="B33" s="105"/>
      <c r="C33" s="11" t="s">
        <v>22</v>
      </c>
      <c r="D33" s="63"/>
      <c r="E33" s="9"/>
      <c r="F33" s="9"/>
      <c r="G33" s="64"/>
      <c r="H33" s="65"/>
      <c r="I33" s="66"/>
      <c r="J33" s="10"/>
      <c r="K33" s="13"/>
      <c r="L33" s="105"/>
      <c r="M33" s="11" t="s">
        <v>22</v>
      </c>
      <c r="N33" s="63"/>
      <c r="O33" s="9"/>
      <c r="P33" s="9"/>
      <c r="Q33" s="64"/>
      <c r="R33" s="65"/>
      <c r="S33" s="66"/>
      <c r="T33" s="10"/>
      <c r="U33" s="13"/>
      <c r="V33" s="105"/>
      <c r="W33" s="11" t="s">
        <v>22</v>
      </c>
      <c r="X33" s="63"/>
      <c r="Y33" s="9"/>
      <c r="Z33" s="9"/>
      <c r="AA33" s="64"/>
      <c r="AB33" s="65"/>
      <c r="AC33" s="66"/>
      <c r="AD33" s="10"/>
      <c r="AE33" s="13"/>
      <c r="AF33" s="105"/>
      <c r="AG33" s="11" t="s">
        <v>22</v>
      </c>
      <c r="AH33" s="63"/>
      <c r="AI33" s="9"/>
      <c r="AJ33" s="9"/>
      <c r="AK33" s="64"/>
      <c r="AL33" s="65"/>
      <c r="AM33" s="66"/>
      <c r="AN33" s="10"/>
      <c r="AO33" s="13"/>
      <c r="AP33" s="105"/>
      <c r="AQ33" s="11" t="s">
        <v>22</v>
      </c>
      <c r="AR33" s="63"/>
      <c r="AS33" s="9"/>
      <c r="AT33" s="9"/>
      <c r="AU33" s="64"/>
      <c r="AV33" s="65"/>
      <c r="AW33" s="66"/>
      <c r="AX33" s="10"/>
      <c r="AY33" s="13"/>
      <c r="BB33" s="128"/>
      <c r="BC33" s="128"/>
      <c r="BD33" s="128"/>
      <c r="BE33" s="128"/>
      <c r="BF33" s="128"/>
      <c r="BG33" s="128"/>
    </row>
    <row xmlns:x14ac="http://schemas.microsoft.com/office/spreadsheetml/2009/9/ac" r="34" s="3" customFormat="true" ht="16.5" customHeight="true" thickBot="true" x14ac:dyDescent="0.3">
      <c r="A34" s="37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7"/>
      <c r="BA34" s="107"/>
      <c r="BB34" s="130"/>
      <c r="BC34" s="130"/>
      <c r="BD34" s="130"/>
      <c r="BE34" s="130"/>
      <c r="BF34" s="130"/>
      <c r="BG34" s="130"/>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6"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6"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6"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6"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6"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6"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6"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6"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6"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6"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6"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6"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6"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6"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6"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6"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6"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6"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6"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6"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6"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6"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6"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6"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6"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6"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6"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6"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6"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6"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6"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6"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6"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6"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6"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6"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6"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6"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6"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6"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6"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6"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6"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6"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6"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6"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6"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6"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6"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6"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6"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6"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6"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6"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6"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6"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6"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6"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6"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6"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6"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6"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6"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6"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6"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6"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6"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6"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6"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6"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6"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6"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6"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6"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6"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6"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6"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6"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6"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6"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6"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6"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6"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6"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6"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6"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6"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6"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6"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6"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6"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6"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6"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6"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6"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6"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6"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6"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6"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6"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6"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6"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6"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6"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6"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6"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6"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6"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6"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6"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6"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6"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6"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6"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6"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6"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6"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2"/>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2"/>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2"/>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2"/>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2"/>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2"/>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2"/>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2"/>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2"/>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2"/>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2"/>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2"/>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2"/>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2"/>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2"/>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2"/>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2"/>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2"/>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2"/>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2"/>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2"/>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2"/>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2"/>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2"/>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2"/>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2"/>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2"/>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2"/>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2"/>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2"/>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2"/>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2"/>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2"/>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2"/>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2"/>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2"/>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2"/>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2"/>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2"/>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2"/>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2"/>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2"/>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2"/>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2"/>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2"/>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2"/>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2"/>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2"/>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2"/>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2"/>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2"/>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2"/>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2"/>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2"/>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2"/>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2"/>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2"/>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2"/>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2"/>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2"/>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2"/>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2"/>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2"/>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2"/>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2"/>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2"/>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2"/>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2"/>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2"/>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2"/>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2"/>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2"/>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2"/>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2"/>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2"/>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2"/>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2"/>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2"/>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2"/>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2"/>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2"/>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2"/>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2"/>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2"/>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2"/>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2"/>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2"/>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2"/>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2"/>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2"/>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2"/>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2"/>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2"/>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2"/>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2"/>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2"/>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2"/>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2"/>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2"/>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2"/>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2"/>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2"/>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2"/>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2"/>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2"/>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2"/>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2"/>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2"/>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2"/>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2"/>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2"/>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2"/>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2"/>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2"/>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2"/>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2"/>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2"/>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2"/>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2"/>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2"/>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2"/>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2"/>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2"/>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2"/>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2"/>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2"/>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2"/>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2"/>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2"/>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2"/>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2"/>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2"/>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2"/>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2"/>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2"/>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2"/>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2"/>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2"/>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2"/>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2"/>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2"/>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2"/>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2"/>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2"/>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2"/>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2"/>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2"/>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2"/>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2"/>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2"/>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2"/>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2"/>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2"/>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2"/>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2"/>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2"/>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2"/>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2"/>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2"/>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2"/>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2"/>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2"/>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2"/>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2"/>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2"/>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2"/>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2"/>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2"/>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2"/>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2"/>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2"/>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2"/>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2"/>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2"/>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2"/>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2"/>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2"/>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2"/>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2"/>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2"/>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2"/>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2"/>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2"/>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2"/>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2"/>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2"/>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2"/>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2"/>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2"/>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2"/>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2"/>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2"/>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2"/>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2"/>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2"/>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2"/>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2"/>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2"/>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2"/>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2"/>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2"/>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2"/>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2"/>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2"/>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2"/>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2"/>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2"/>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2"/>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2"/>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2"/>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2"/>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2"/>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2"/>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2"/>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2"/>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2"/>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2"/>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2"/>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2"/>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2"/>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2"/>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2"/>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2"/>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2"/>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2"/>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2"/>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2"/>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2"/>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2"/>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2"/>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2"/>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2"/>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2"/>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2"/>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2"/>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2"/>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2"/>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2"/>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2"/>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2"/>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2"/>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2"/>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2"/>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2"/>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2"/>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2"/>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2"/>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2"/>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2"/>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2"/>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2"/>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2"/>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2"/>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2"/>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2"/>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2"/>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2"/>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2"/>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2"/>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2"/>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2"/>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2"/>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2"/>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2"/>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2"/>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2"/>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2"/>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2"/>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2"/>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2"/>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2"/>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2"/>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2"/>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2"/>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2"/>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2"/>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2"/>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2"/>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2"/>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2"/>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2"/>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2"/>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2"/>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2"/>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2"/>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2"/>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2"/>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2"/>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2"/>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2"/>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2"/>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2"/>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2"/>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2"/>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2"/>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2"/>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2"/>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2"/>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2"/>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2"/>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2"/>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2"/>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2"/>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2"/>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2"/>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2"/>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2"/>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2"/>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2"/>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2"/>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2"/>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2"/>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2"/>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2"/>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2"/>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2"/>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2"/>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2"/>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2"/>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2"/>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2"/>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2"/>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2"/>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2"/>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2"/>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2"/>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2"/>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2"/>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2"/>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2"/>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2"/>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2"/>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2"/>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2"/>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2"/>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2"/>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2"/>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2"/>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2"/>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2"/>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2"/>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2"/>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2"/>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2"/>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2"/>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2"/>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2"/>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2"/>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2"/>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2"/>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2"/>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2"/>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2"/>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2"/>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2"/>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2"/>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2"/>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2"/>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2"/>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2"/>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2"/>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2"/>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2"/>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2"/>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2"/>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2"/>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2"/>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2"/>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2"/>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2"/>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2"/>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2"/>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2"/>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2"/>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2"/>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2"/>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2"/>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2"/>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2"/>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2"/>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2"/>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2"/>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2"/>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2"/>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2"/>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2"/>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2"/>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2"/>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2"/>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2"/>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2"/>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2"/>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2"/>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2"/>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2"/>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2"/>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2"/>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2"/>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2"/>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2"/>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2"/>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2"/>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2"/>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2"/>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2"/>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2"/>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2"/>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2"/>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2"/>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2"/>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2"/>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2"/>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2"/>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2"/>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2"/>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2"/>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2"/>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2"/>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2"/>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2"/>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2"/>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2"/>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2"/>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2"/>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2"/>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2"/>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2"/>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2"/>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2"/>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2"/>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2"/>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2"/>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2"/>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2"/>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2"/>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2"/>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2"/>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2"/>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2"/>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2"/>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2"/>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2"/>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2"/>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2"/>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2"/>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2"/>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2"/>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2"/>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2"/>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2"/>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2"/>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2"/>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2"/>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2"/>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2"/>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2"/>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2"/>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2"/>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2"/>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2"/>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2"/>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2"/>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2"/>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2"/>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2"/>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2"/>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2"/>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2"/>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2"/>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2"/>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2"/>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2"/>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2"/>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2"/>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2"/>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2"/>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2"/>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2"/>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2"/>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2"/>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2"/>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2"/>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2"/>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2"/>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2"/>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2"/>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72"/>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72"/>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72"/>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7">
    <mergeCell ref="C27:I27"/>
    <mergeCell ref="BA27:BG27"/>
    <mergeCell ref="M27:S27"/>
    <mergeCell ref="A2:A3"/>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15</vt:i4>
      </vt:variant>
    </vt:vector>
  </HeadingPairs>
  <TitlesOfParts>
    <vt:vector size="27"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myrangeS0</vt:lpstr>
      <vt:lpstr>myrangeS1</vt:lpstr>
      <vt:lpstr>myrangeS2</vt:lpstr>
      <vt:lpstr>myrangeS3</vt:lpstr>
      <vt:lpstr>myrangeS4</vt:lpstr>
      <vt:lpstr>myrangeW0</vt:lpstr>
      <vt:lpstr>myrangeW1</vt:lpstr>
      <vt:lpstr>myrangeW2</vt:lpstr>
      <vt:lpstr>myrangeW3</vt:lpstr>
      <vt:lpstr>myrangeW4</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2024-04-24T06:20:56Z</dcterms:modified>
</cp:coreProperties>
</file>