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EAC38B5-C60E-431F-9CC6-2C949C305B1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<sst xmlns="http://schemas.openxmlformats.org/spreadsheetml/2006/main" xmlns:r="http://schemas.openxmlformats.org/officeDocument/2006/relationships" xmlns:xdr="http://schemas.openxmlformats.org/drawingml/2006/spreadsheetDrawing" count="2039" uniqueCount="259">
  <si>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</si>
  <si>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</si>
  <si>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</si>
  <si>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</si>
  <si>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</si>
  <si>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</si>
  <si>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</si>
  <si>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</si>
  <si>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</si>
  <si>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</si>
  <si>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</si>
  <si>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</si>
  <si>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</si>
  <si>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</si>
  <si>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</si>
  <si>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</si>
  <si>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</si>
  <si>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</si>
  <si>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</si>
  <si>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</si>
  <si>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</si>
  <si>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</si>
  <si>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</si>
  <si>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</si>
  <si>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</si>
  <si>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</si>
  <si>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</si>
  <si>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</si>
  <si>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</si>
  <si>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</si>
  <si>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</si>
  <si>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</si>
  <si>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</si>
  <si>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</si>
  <si>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</si>
  <si>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</si>
  <si>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</si>
  <si>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</si>
  <si>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</si>
  <si>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</si>
  <si>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</si>
  <si>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</si>
  <si>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</si>
  <si>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</si>
  <si>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</si>
  <si>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</si>
  <si>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</si>
  <si>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</si>
  <si>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</si>
  <si>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</si>
  <si>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</si>
  <si>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</si>
  <si>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</si>
  <si>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</si>
  <si>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</si>
  <si>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</si>
  <si>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</si>
  <si>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</si>
  <si>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</si>
  <si>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</si>
  <si>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</si>
  <si>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</si>
  <si>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</si>
  <si>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</si>
  <si>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</si>
  <si>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</si>
  <si>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</si>
  <si>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</si>
  <si>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</si>
  <si>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</si>
  <si>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</si>
  <si>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</si>
  <si>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</si>
  <si>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</si>
  <si>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</si>
  <si>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</si>
  <si>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</si>
  <si>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</si>
  <si>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</si>
  <si>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</si>
  <si>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</si>
  <si>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</si>
  <si>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</si>
  <si>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</si>
  <si>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</si>
  <si>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</si>
  <si>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</si>
  <si>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</si>
  <si>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</si>
  <si>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</si>
  <si>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</si>
  <si>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</si>
  <si>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</si>
  <si>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</si>
  <si>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</si>
  <si>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</si>
  <si>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</si>
  <si>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</si>
  <si>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</si>
  <si>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</si>
  <si>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</si>
  <si>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</si>
  <si>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</si>
  <si>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</si>
  <si>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</si>
  <si>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</si>
  <si>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</si>
  <si>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</si>
  <si>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</si>
  <si>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</si>
  <si>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</si>
  <si>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</si>
  <si>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</si>
  <si>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</si>
  <si>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</si>
  <si>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</si>
  <si>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</si>
  <si>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</si>
  <si>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</si>
  <si>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</si>
  <si>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</si>
  <si>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</si>
  <si>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</si>
  <si>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</si>
  <si>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</si>
  <si>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</si>
  <si>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</si>
  <si>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</si>
  <si>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</si>
  <si>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</si>
  <si>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</si>
  <si>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</si>
  <si>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</si>
  <si>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</si>
  <si>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</si>
  <si>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</si>
  <si>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</si>
  <si>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</si>
  <si>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</si>
  <si>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</si>
  <si>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</si>
  <si>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</si>
  <si>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</si>
  <si>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</si>
  <si>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</si>
  <si>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</si>
  <si>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</si>
  <si>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</si>
  <si>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</si>
  <si>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</si>
  <si>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</si>
  <si>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</si>
  <si>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</si>
  <si>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</si>
  <si>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</si>
  <si>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</si>
  <si>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</si>
  <si>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</si>
  <si>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</si>
  <si>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</si>
  <si>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</si>
  <si>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</si>
  <si>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</si>
  <si>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</si>
  <si>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</si>
  <si>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</si>
  <si>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</si>
  <si>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</si>
  <si>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</si>
  <si>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</si>
  <si>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</si>
  <si>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</si>
  <si>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</si>
  <si>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</si>
  <si>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</si>
  <si>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</si>
  <si>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</si>
  <si>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</si>
  <si>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Slovenia</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</si>
  <si>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</si>
  <si>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</si>
  <si>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</si>
  <si>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</si>
  <si>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</si>
  <si>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</si>
  <si>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</si>
  <si>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</si>
  <si>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</si>
  <si>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</si>
  <si>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</si>
  <si>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</si>
  <si>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</si>
  <si>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</si>
  <si>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</si>
  <si>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</si>
  <si>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</si>
  <si>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</si>
  <si>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</si>
  <si>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</si>
  <si>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</si>
  <si>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</si>
  <si>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</si>
  <si>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</si>
  <si>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</si>
  <si>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</si>
  <si>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</si>
  <si>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</si>
  <si>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</si>
  <si>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</si>
  <si>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</si>
  <si>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</si>
  <si>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</si>
  <si>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</si>
  <si>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</si>
  <si>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SVN_2013_UIS</t>
  </si>
  <si>
    <t>SVN_2014_UIS</t>
  </si>
  <si>
    <t>SVN_2015_UIS</t>
  </si>
  <si>
    <t>SVN_2016_UIS</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</si>
  <si>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</si>
  <si>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</si>
  <si>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</si>
  <si>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</si>
  <si>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</si>
  <si>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</si>
  <si>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</si>
  <si>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</si>
  <si>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</si>
  <si>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</si>
  <si>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</si>
  <si>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</si>
  <si>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</si>
  <si>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</si>
  <si>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</si>
  <si>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</si>
  <si>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</si>
  <si>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</si>
  <si>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</si>
  <si>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</si>
  <si>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</si>
  <si>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</si>
  <si>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</si>
  <si>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</si>
  <si>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</si>
  <si>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</si>
  <si>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SVN_2019_UIS</t>
  </si>
  <si>
    <t>SVN_2020_UIS</t>
  </si>
  <si>
    <t>SVN_2021_UIS</t>
  </si>
  <si>
    <t>SVN_2022_UIS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</si>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</sst>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1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5EEE-4095-BF2A-C163B17148C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EE-4095-BF2A-C163B17148C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EE-4095-BF2A-C163B17148C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EE-4095-BF2A-C163B17148C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EE-4095-BF2A-C163B17148C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EE-4095-BF2A-C163B17148C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EE-4095-BF2A-C163B17148C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5EEE-4095-BF2A-C163B17148C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5EEE-4095-BF2A-C163B17148C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5EEE-4095-BF2A-C163B17148C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BE-43B0-97CC-9686F59ED4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BE-43B0-97CC-9686F59ED4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BE-43B0-97CC-9686F59ED4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3C-4FEA-948D-DC45B2A964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3C-4FEA-948D-DC45B2A964D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3C-4FEA-948D-DC45B2A964D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3C-4FEA-948D-DC45B2A964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68-462C-8AA3-E71AB0EE5A5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68-462C-8AA3-E71AB0EE5A5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BE-43B0-97CC-9686F59ED4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BE-43B0-97CC-9686F59ED4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3C-4FEA-948D-DC45B2A964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3C-4FEA-948D-DC45B2A964D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3C-4FEA-948D-DC45B2A964D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3C-4FEA-948D-DC45B2A964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BE-43B0-97CC-9686F59ED4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BE-43B0-97CC-9686F59ED4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BE-43B0-97CC-9686F59ED4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3C-4FEA-948D-DC45B2A964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3C-4FEA-948D-DC45B2A964D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3C-4FEA-948D-DC45B2A964D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3C-4FEA-948D-DC45B2A964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24736"/>
        <c:axId val="75126272"/>
      </c:scatterChart>
      <c:valAx>
        <c:axId val="7512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5"/>
      </c:valAx>
      <c:valAx>
        <c:axId val="75126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4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A5-469D-9AF9-2C52007403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A5-469D-9AF9-2C520074032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A5-469D-9AF9-2C520074032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36-4B84-91C9-8B8EC592688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36-4B84-91C9-8B8EC592688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36-4B84-91C9-8B8EC592688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236-4B84-91C9-8B8EC59268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A5-469D-9AF9-2C52007403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A5-469D-9AF9-2C520074032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236-4B84-91C9-8B8EC592688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236-4B84-91C9-8B8EC592688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236-4B84-91C9-8B8EC592688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236-4B84-91C9-8B8EC59268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A5-469D-9AF9-2C52007403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A5-469D-9AF9-2C520074032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A5-469D-9AF9-2C520074032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36-4B84-91C9-8B8EC592688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36-4B84-91C9-8B8EC592688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36-4B84-91C9-8B8EC592688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36-4B84-91C9-8B8EC59268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65056"/>
        <c:axId val="84415616"/>
      </c:scatterChart>
      <c:valAx>
        <c:axId val="7516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5616"/>
        <c:crosses val="autoZero"/>
        <c:crossBetween val="midCat"/>
        <c:majorUnit val="5"/>
      </c:valAx>
      <c:valAx>
        <c:axId val="84415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C7-4815-B5EC-C87AAE1F5E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C7-4815-B5EC-C87AAE1F5E5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C7-4815-B5EC-C87AAE1F5E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C6-4349-8315-EA1062FEFD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C6-4349-8315-EA1062FEFD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C6-4349-8315-EA1062FEFD8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DC6-4349-8315-EA1062FEFD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C7-4815-B5EC-C87AAE1F5E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7C7-4815-B5EC-C87AAE1F5E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DC6-4349-8315-EA1062FEFD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DC6-4349-8315-EA1062FEFD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DC6-4349-8315-EA1062FEFD8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DC6-4349-8315-EA1062FEFD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C7-4815-B5EC-C87AAE1F5E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C7-4815-B5EC-C87AAE1F5E5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C7-4815-B5EC-C87AAE1F5E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C6-4349-8315-EA1062FEFD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C6-4349-8315-EA1062FEFD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C6-4349-8315-EA1062FEFD8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DC6-4349-8315-EA1062FEFD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76608"/>
        <c:axId val="84678144"/>
      </c:scatterChart>
      <c:valAx>
        <c:axId val="84676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8144"/>
        <c:crosses val="autoZero"/>
        <c:crossBetween val="midCat"/>
        <c:majorUnit val="5"/>
      </c:valAx>
      <c:valAx>
        <c:axId val="84678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66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80-46A5-AF2C-AE8C0EC0BCA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80-46A5-AF2C-AE8C0EC0BCA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80-46A5-AF2C-AE8C0EC0BCA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91-4D95-8AB6-215E1339D6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91-4D95-8AB6-215E1339D64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91-4D95-8AB6-215E1339D64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291-4D95-8AB6-215E1339D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80-46A5-AF2C-AE8C0EC0BCA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80-46A5-AF2C-AE8C0EC0BCA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91-4D95-8AB6-215E1339D6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91-4D95-8AB6-215E1339D64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91-4D95-8AB6-215E1339D64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291-4D95-8AB6-215E1339D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80-46A5-AF2C-AE8C0EC0BCA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80-46A5-AF2C-AE8C0EC0BCA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80-46A5-AF2C-AE8C0EC0BCA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91-4D95-8AB6-215E1339D6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91-4D95-8AB6-215E1339D64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91-4D95-8AB6-215E1339D64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91-4D95-8AB6-215E1339D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37408"/>
        <c:axId val="84817024"/>
      </c:scatterChart>
      <c:valAx>
        <c:axId val="8473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024"/>
        <c:crosses val="autoZero"/>
        <c:crossBetween val="midCat"/>
        <c:majorUnit val="5"/>
      </c:valAx>
      <c:valAx>
        <c:axId val="848170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7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A6-4F16-A9F0-DDF18A4BA9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A6-4F16-A9F0-DDF18A4BA9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A6-4F16-A9F0-DDF18A4BA9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F2-4DD4-A749-CBC2834C40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F2-4DD4-A749-CBC2834C405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F2-4DD4-A749-CBC2834C405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3F2-4DD4-A749-CBC2834C40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A6-4F16-A9F0-DDF18A4BA9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A6-4F16-A9F0-DDF18A4BA9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F2-4DD4-A749-CBC2834C40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F2-4DD4-A749-CBC2834C405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3F2-4DD4-A749-CBC2834C405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F2-4DD4-A749-CBC2834C40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A6-4F16-A9F0-DDF18A4BA9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A6-4F16-A9F0-DDF18A4BA9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A6-4F16-A9F0-DDF18A4BA9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F2-4DD4-A749-CBC2834C40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F2-4DD4-A749-CBC2834C405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F2-4DD4-A749-CBC2834C405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F2-4DD4-A749-CBC2834C40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48000"/>
        <c:axId val="84849792"/>
      </c:scatterChart>
      <c:valAx>
        <c:axId val="84848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9792"/>
        <c:crosses val="autoZero"/>
        <c:crossBetween val="midCat"/>
        <c:majorUnit val="5"/>
      </c:valAx>
      <c:valAx>
        <c:axId val="848497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80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AA-42D8-AA14-EE68FA67A6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AA-42D8-AA14-EE68FA67A6D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11-4953-AE4A-857EB59D10E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11-4953-AE4A-857EB59D10E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11-4953-AE4A-857EB59D10E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311-4953-AE4A-857EB59D10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AA-42D8-AA14-EE68FA67A6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AA-42D8-AA14-EE68FA67A6D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11-4953-AE4A-857EB59D10E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311-4953-AE4A-857EB59D10E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311-4953-AE4A-857EB59D10E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311-4953-AE4A-857EB59D10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AA-42D8-AA14-EE68FA67A6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AA-42D8-AA14-EE68FA67A6D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AA-42D8-AA14-EE68FA67A6D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11-4953-AE4A-857EB59D10E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11-4953-AE4A-857EB59D10E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11-4953-AE4A-857EB59D10E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311-4953-AE4A-857EB59D10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49056"/>
        <c:axId val="85550592"/>
      </c:scatterChart>
      <c:valAx>
        <c:axId val="85549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0592"/>
        <c:crosses val="autoZero"/>
        <c:crossBetween val="midCat"/>
        <c:majorUnit val="5"/>
      </c:valAx>
      <c:valAx>
        <c:axId val="855505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90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46-45C1-B726-17D15FC8CE9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46-45C1-B726-17D15FC8CE9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46-45C1-B726-17D15FC8CE9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74-4ED0-819A-28A3A9836E1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74-4ED0-819A-28A3A9836E1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74-4ED0-819A-28A3A9836E1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74-4ED0-819A-28A3A9836E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46-45C1-B726-17D15FC8CE9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46-45C1-B726-17D15FC8CE9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46-45C1-B726-17D15FC8CE9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74-4ED0-819A-28A3A9836E1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674-4ED0-819A-28A3A9836E1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674-4ED0-819A-28A3A9836E1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674-4ED0-819A-28A3A9836E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46-45C1-B726-17D15FC8CE9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46-45C1-B726-17D15FC8CE9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46-45C1-B726-17D15FC8CE9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74-4ED0-819A-28A3A9836E1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74-4ED0-819A-28A3A9836E1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74-4ED0-819A-28A3A9836E1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674-4ED0-819A-28A3A9836E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50048"/>
        <c:axId val="85680512"/>
      </c:scatterChart>
      <c:valAx>
        <c:axId val="85650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0512"/>
        <c:crosses val="autoZero"/>
        <c:crossBetween val="midCat"/>
        <c:majorUnit val="5"/>
      </c:valAx>
      <c:valAx>
        <c:axId val="85680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500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42-4589-9529-B80B50DDCE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642-4589-9529-B80B50DDCE9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458-4B24-AC38-6D4E6547A2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458-4B24-AC38-6D4E6547A2C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458-4B24-AC38-6D4E6547A2C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458-4B24-AC38-6D4E6547A2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42-4589-9529-B80B50DDCE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42-4589-9529-B80B50DDCE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42-4589-9529-B80B50DDCE9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58-4B24-AC38-6D4E6547A2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58-4B24-AC38-6D4E6547A2C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58-4B24-AC38-6D4E6547A2C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458-4B24-AC38-6D4E6547A2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42-4589-9529-B80B50DDCE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42-4589-9529-B80B50DDCE9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58-4B24-AC38-6D4E6547A2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58-4B24-AC38-6D4E6547A2C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58-4B24-AC38-6D4E6547A2C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458-4B24-AC38-6D4E6547A2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0352"/>
        <c:axId val="85861888"/>
      </c:scatterChart>
      <c:valAx>
        <c:axId val="85860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888"/>
        <c:crosses val="autoZero"/>
        <c:crossBetween val="midCat"/>
        <c:majorUnit val="5"/>
      </c:valAx>
      <c:valAx>
        <c:axId val="85861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0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A4-44F5-9D4F-E12459D2A8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A4-44F5-9D4F-E12459D2A8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214-48FD-9588-564E076EF6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214-48FD-9588-564E076EF6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214-48FD-9588-564E076EF6F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214-48FD-9588-564E076EF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A4-44F5-9D4F-E12459D2A8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A4-44F5-9D4F-E12459D2A85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A4-44F5-9D4F-E12459D2A8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14-48FD-9588-564E076EF6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14-48FD-9588-564E076EF6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14-48FD-9588-564E076EF6F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214-48FD-9588-564E076EF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A4-44F5-9D4F-E12459D2A8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A4-44F5-9D4F-E12459D2A8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14-48FD-9588-564E076EF6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14-48FD-9588-564E076EF6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14-48FD-9588-564E076EF6F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14-48FD-9588-564E076EF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9616"/>
        <c:axId val="86481152"/>
      </c:scatterChart>
      <c:valAx>
        <c:axId val="86479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152"/>
        <c:crosses val="autoZero"/>
        <c:crossBetween val="midCat"/>
        <c:majorUnit val="5"/>
      </c:valAx>
      <c:valAx>
        <c:axId val="86481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9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04-4C89-9407-80FA4AF9EA1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04-4C89-9407-80FA4AF9EA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80-46B7-9725-BAB50FBB61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80-46B7-9725-BAB50FBB615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980-46B7-9725-BAB50FBB615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80-46B7-9725-BAB50FBB61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04-4C89-9407-80FA4AF9EA1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04-4C89-9407-80FA4AF9EA1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04-4C89-9407-80FA4AF9EA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80-46B7-9725-BAB50FBB61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80-46B7-9725-BAB50FBB615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80-46B7-9725-BAB50FBB615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80-46B7-9725-BAB50FBB61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04-4C89-9407-80FA4AF9EA1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04-4C89-9407-80FA4AF9EA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80-46B7-9725-BAB50FBB61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80-46B7-9725-BAB50FBB615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80-46B7-9725-BAB50FBB615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80-46B7-9725-BAB50FBB61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45152"/>
        <c:axId val="86546688"/>
      </c:scatterChart>
      <c:valAx>
        <c:axId val="86545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6688"/>
        <c:crosses val="autoZero"/>
        <c:crossBetween val="midCat"/>
        <c:majorUnit val="5"/>
      </c:valAx>
      <c:valAx>
        <c:axId val="86546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5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2EE-44A7-914F-D8F0A5AF80E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62EE-44A7-914F-D8F0A5AF80E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62EE-44A7-914F-D8F0A5AF80E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62EE-44A7-914F-D8F0A5AF80E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62EE-44A7-914F-D8F0A5AF80E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04-42BF-A9F5-FCF6C3F116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04-42BF-A9F5-FCF6C3F116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F58-4212-8144-E9FEB05A82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F58-4212-8144-E9FEB05A82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F58-4212-8144-E9FEB05A829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58-4212-8144-E9FEB05A82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04-42BF-A9F5-FCF6C3F116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04-42BF-A9F5-FCF6C3F116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04-42BF-A9F5-FCF6C3F116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F58-4212-8144-E9FEB05A82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F58-4212-8144-E9FEB05A82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F58-4212-8144-E9FEB05A829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58-4212-8144-E9FEB05A82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04-42BF-A9F5-FCF6C3F116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04-42BF-A9F5-FCF6C3F116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58-4212-8144-E9FEB05A82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58-4212-8144-E9FEB05A82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58-4212-8144-E9FEB05A829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58-4212-8144-E9FEB05A82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4352"/>
        <c:axId val="89365888"/>
      </c:scatterChart>
      <c:valAx>
        <c:axId val="89364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5888"/>
        <c:crosses val="autoZero"/>
        <c:crossBetween val="midCat"/>
        <c:majorUnit val="5"/>
      </c:valAx>
      <c:valAx>
        <c:axId val="89365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4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FF-4F74-8860-F0836A547E4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FF-4F74-8860-F0836A547E4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048-4F51-8AC8-4376207FFB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048-4F51-8AC8-4376207FFB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048-4F51-8AC8-4376207FFB2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48-4F51-8AC8-4376207FFB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FF-4F74-8860-F0836A547E4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FF-4F74-8860-F0836A547E4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FF-4F74-8860-F0836A547E4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048-4F51-8AC8-4376207FFB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048-4F51-8AC8-4376207FFB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048-4F51-8AC8-4376207FFB2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048-4F51-8AC8-4376207FFB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FF-4F74-8860-F0836A547E4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FF-4F74-8860-F0836A547E4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48-4F51-8AC8-4376207FFB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48-4F51-8AC8-4376207FFB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48-4F51-8AC8-4376207FFB2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48-4F51-8AC8-4376207FFB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95904"/>
        <c:axId val="90009984"/>
      </c:scatterChart>
      <c:valAx>
        <c:axId val="89995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09984"/>
        <c:crosses val="autoZero"/>
        <c:crossBetween val="midCat"/>
        <c:majorUnit val="5"/>
      </c:valAx>
      <c:valAx>
        <c:axId val="90009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5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5EF7-42C4-86BB-ADFAD48EA91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5EF7-42C4-86BB-ADFAD48EA91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5EF7-42C4-86BB-ADFAD48EA91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5EF7-42C4-86BB-ADFAD48EA91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CF8-4683-9814-46E978917A7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F8-4683-9814-46E978917A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F8-4683-9814-46E978917A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6B-404A-8335-8D5EC45104D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6B-404A-8335-8D5EC45104D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6B-404A-8335-8D5EC45104D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6B-404A-8335-8D5EC45104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6B-404A-8335-8D5EC45104D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6B-404A-8335-8D5EC45104D4}"/>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F8-4683-9814-46E978917A7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F8-4683-9814-46E978917A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F8-4683-9814-46E978917A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6B-404A-8335-8D5EC45104D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6B-404A-8335-8D5EC45104D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6B-404A-8335-8D5EC45104D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D6B-404A-8335-8D5EC45104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7B-420A-9465-9239EA493EE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7B-420A-9465-9239EA493E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7B-420A-9465-9239EA493EE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F9-494A-9F67-DEB84261BBD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F9-494A-9F67-DEB84261BBD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F9-494A-9F67-DEB84261BBD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0F9-494A-9F67-DEB84261BB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7B-420A-9465-9239EA493EE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7B-420A-9465-9239EA493E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7B-420A-9465-9239EA493EE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F9-494A-9F67-DEB84261BBD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F9-494A-9F67-DEB84261BBD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F9-494A-9F67-DEB84261BBD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0F9-494A-9F67-DEB84261BB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7B-420A-9465-9239EA493EE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7B-420A-9465-9239EA493E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7B-420A-9465-9239EA493EE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F9-494A-9F67-DEB84261BBD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F9-494A-9F67-DEB84261BBD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F9-494A-9F67-DEB84261BBD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F9-494A-9F67-DEB84261BB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21991936"/>
        <c:axId val="121993472"/>
      </c:scatterChart>
      <c:valAx>
        <c:axId val="12199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3472"/>
        <c:crosses val="autoZero"/>
        <c:crossBetween val="midCat"/>
        <c:majorUnit val="5"/>
      </c:valAx>
      <c:valAx>
        <c:axId val="12199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48-491A-8CC1-1434B9B4ADE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48-491A-8CC1-1434B9B4AD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48-491A-8CC1-1434B9B4ADE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9C-4870-9FCC-00826C9E77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9C-4870-9FCC-00826C9E775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9C-4870-9FCC-00826C9E775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9C-4870-9FCC-00826C9E77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48-491A-8CC1-1434B9B4ADE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48-491A-8CC1-1434B9B4AD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348-491A-8CC1-1434B9B4ADE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39C-4870-9FCC-00826C9E77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39C-4870-9FCC-00826C9E775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39C-4870-9FCC-00826C9E775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39C-4870-9FCC-00826C9E77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348-491A-8CC1-1434B9B4ADE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48-491A-8CC1-1434B9B4AD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48-491A-8CC1-1434B9B4ADE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39C-4870-9FCC-00826C9E77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9C-4870-9FCC-00826C9E775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9C-4870-9FCC-00826C9E775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9C-4870-9FCC-00826C9E77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39-49E4-988A-A207A9FABE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39-49E4-988A-A207A9FABE2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39-49E4-988A-A207A9FABE2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0D-4D2D-BDD1-C61DA41115D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0D-4D2D-BDD1-C61DA41115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0D-4D2D-BDD1-C61DA41115D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0D-4D2D-BDD1-C61DA41115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39-49E4-988A-A207A9FABE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39-49E4-988A-A207A9FABE2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39-49E4-988A-A207A9FABE2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0D-4D2D-BDD1-C61DA41115D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0D-4D2D-BDD1-C61DA41115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0D-4D2D-BDD1-C61DA41115D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A0D-4D2D-BDD1-C61DA41115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39-4A14-BE30-D609B9F09E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39-4A14-BE30-D609B9F09E4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39-4A14-BE30-D609B9F09E4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98-4907-A212-28114C20A9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98-4907-A212-28114C20A9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998-4907-A212-28114C20A9D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998-4907-A212-28114C20A9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39-4A14-BE30-D609B9F09E4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998-4907-A212-28114C20A9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998-4907-A212-28114C20A9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998-4907-A212-28114C20A9D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998-4907-A212-28114C20A9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39-4A14-BE30-D609B9F09E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39-4A14-BE30-D609B9F09E4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39-4A14-BE30-D609B9F09E4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98-4907-A212-28114C20A9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98-4907-A212-28114C20A9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98-4907-A212-28114C20A9D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98-4907-A212-28114C20A9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68-4CF7-B1F4-D9E6F7CE530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68-4CF7-B1F4-D9E6F7CE530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68-4CF7-B1F4-D9E6F7CE53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AE-476C-95B1-BA7170484C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AE-476C-95B1-BA7170484C8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AE-476C-95B1-BA7170484C8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DAE-476C-95B1-BA7170484C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68-4CF7-B1F4-D9E6F7CE53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DAE-476C-95B1-BA7170484C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DAE-476C-95B1-BA7170484C8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DAE-476C-95B1-BA7170484C8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DAE-476C-95B1-BA7170484C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68-4CF7-B1F4-D9E6F7CE530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68-4CF7-B1F4-D9E6F7CE530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68-4CF7-B1F4-D9E6F7CE53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AE-476C-95B1-BA7170484C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AE-476C-95B1-BA7170484C8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AE-476C-95B1-BA7170484C8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DAE-476C-95B1-BA7170484C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8A10063A-9759-471A-A3FA-6FF1D20E71A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C42B3DB-4400-4D18-B4DE-2CF019A6A6A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91F78C7-4700-4396-8F30-DBC76880454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A555D99-9063-4BF1-983F-20284D4DC13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191CC427-C27B-436E-BC14-06339A91EF33}"/>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69AA9EF-1BA6-4635-9E8C-7D189552C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34C9C69D-0329-4DD7-AC93-BF696674EC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C55C8AA-1E83-4308-B1F0-41D281D7D7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A5CE406E-6F33-4933-A4A0-DFEE5D1F08AA}"/>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A22A89C-B49C-4EA2-87D5-067D6A361D6D}"/>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3288E0A-C612-4399-ACB9-EC184DFCD68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370215D-8BBC-4476-8A0A-361A42B29177}"/>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D0851BBE-B83D-46A3-AF8B-139D2015C2A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81A082D-EC63-4247-8751-E1CE619D42C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DC58AD0-D252-472D-9821-7E15870F51B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6420-E9F9-421B-9F51-FD2339E2798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Slovenia</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248</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240</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7" t="s">
        <v>31</v>
      </c>
      <c r="C1" s="535" t="s">
        <v>218</v>
      </c>
      <c r="D1" s="304" t="s">
        <v>178</v>
      </c>
      <c r="E1" s="304"/>
      <c r="F1" s="304"/>
      <c r="G1" s="304"/>
      <c r="H1" s="304"/>
      <c r="I1" s="315"/>
      <c r="J1" s="296"/>
      <c r="K1" s="296"/>
      <c r="L1" s="317" t="s">
        <v>31</v>
      </c>
      <c r="M1" s="535" t="s">
        <v>219</v>
      </c>
      <c r="N1" s="304" t="s">
        <v>178</v>
      </c>
      <c r="O1" s="304"/>
      <c r="P1" s="304"/>
      <c r="Q1" s="304"/>
      <c r="R1" s="304"/>
      <c r="S1" s="315"/>
      <c r="T1" s="296"/>
      <c r="U1" s="296"/>
      <c r="V1" s="317" t="s">
        <v>31</v>
      </c>
      <c r="W1" s="535" t="s">
        <v>220</v>
      </c>
      <c r="X1" s="304" t="s">
        <v>178</v>
      </c>
      <c r="Y1" s="304"/>
      <c r="Z1" s="304"/>
      <c r="AA1" s="304"/>
      <c r="AB1" s="304"/>
      <c r="AC1" s="315"/>
      <c r="AD1" s="296"/>
      <c r="AE1" s="296"/>
      <c r="AF1" s="317" t="s">
        <v>31</v>
      </c>
      <c r="AG1" s="535" t="s">
        <v>221</v>
      </c>
      <c r="AH1" s="304" t="s">
        <v>178</v>
      </c>
      <c r="AI1" s="304"/>
      <c r="AJ1" s="304"/>
      <c r="AK1" s="304"/>
      <c r="AL1" s="304"/>
      <c r="AM1" s="315"/>
      <c r="AN1" s="296"/>
      <c r="AO1" s="296"/>
      <c r="AP1" s="317" t="s">
        <v>31</v>
      </c>
      <c r="AQ1" s="535">
        <v>2019</v>
      </c>
      <c r="AR1" s="304" t="s">
        <v>178</v>
      </c>
      <c r="AS1" s="304"/>
      <c r="AT1" s="304"/>
      <c r="AU1" s="304"/>
      <c r="AV1" s="304"/>
      <c r="AW1" s="315"/>
      <c r="AX1" s="296"/>
      <c r="AY1" s="296"/>
      <c r="AZ1" s="317" t="s">
        <v>31</v>
      </c>
      <c r="BA1" s="535">
        <v>2020</v>
      </c>
      <c r="BB1" s="304" t="s">
        <v>178</v>
      </c>
      <c r="BC1" s="304"/>
      <c r="BD1" s="304"/>
      <c r="BE1" s="304"/>
      <c r="BF1" s="304"/>
      <c r="BG1" s="315"/>
      <c r="BH1" s="296"/>
      <c r="BI1" s="296"/>
      <c r="BJ1" s="317" t="s">
        <v>31</v>
      </c>
      <c r="BK1" s="535">
        <v>2021</v>
      </c>
      <c r="BL1" s="304" t="s">
        <v>178</v>
      </c>
      <c r="BM1" s="304"/>
      <c r="BN1" s="304"/>
      <c r="BO1" s="304"/>
      <c r="BP1" s="304"/>
      <c r="BQ1" s="315"/>
      <c r="BR1" s="296"/>
      <c r="BS1" s="296"/>
      <c r="BT1" s="317" t="s">
        <v>31</v>
      </c>
      <c r="BU1" s="535">
        <v>2022</v>
      </c>
      <c r="BV1" s="304" t="s">
        <v>178</v>
      </c>
      <c r="BW1" s="304"/>
      <c r="BX1" s="304"/>
      <c r="BY1" s="304"/>
      <c r="BZ1" s="304"/>
      <c r="CA1" s="315"/>
      <c r="CB1" s="296"/>
      <c r="CC1" s="296"/>
    </row>
    <row xmlns:x14ac="http://schemas.microsoft.com/office/spreadsheetml/2009/9/ac" r="2" s="298" customFormat="true" ht="30" customHeight="true" x14ac:dyDescent="0.25">
      <c r="A2" s="549" t="s">
        <v>239</v>
      </c>
      <c r="B2" s="305" t="s">
        <v>214</v>
      </c>
      <c r="C2" s="258" t="s">
        <v>176</v>
      </c>
      <c r="D2" s="258" t="s">
        <v>175</v>
      </c>
      <c r="E2" s="306"/>
      <c r="F2" s="306"/>
      <c r="G2" s="306"/>
      <c r="H2" s="306"/>
      <c r="I2" s="316"/>
      <c r="J2" s="299" t="s">
        <v>222</v>
      </c>
      <c r="K2" s="299"/>
      <c r="L2" s="305" t="s">
        <v>215</v>
      </c>
      <c r="M2" s="258" t="s">
        <v>176</v>
      </c>
      <c r="N2" s="258" t="s">
        <v>175</v>
      </c>
      <c r="O2" s="306"/>
      <c r="P2" s="306"/>
      <c r="Q2" s="306"/>
      <c r="R2" s="306"/>
      <c r="S2" s="316"/>
      <c r="T2" s="299" t="s">
        <v>222</v>
      </c>
      <c r="U2" s="299"/>
      <c r="V2" s="305" t="s">
        <v>216</v>
      </c>
      <c r="W2" s="258" t="s">
        <v>176</v>
      </c>
      <c r="X2" s="258" t="s">
        <v>175</v>
      </c>
      <c r="Y2" s="306"/>
      <c r="Z2" s="306"/>
      <c r="AA2" s="306"/>
      <c r="AB2" s="306"/>
      <c r="AC2" s="316"/>
      <c r="AD2" s="299" t="s">
        <v>222</v>
      </c>
      <c r="AE2" s="299"/>
      <c r="AF2" s="305" t="s">
        <v>217</v>
      </c>
      <c r="AG2" s="258" t="s">
        <v>176</v>
      </c>
      <c r="AH2" s="258" t="s">
        <v>175</v>
      </c>
      <c r="AI2" s="306"/>
      <c r="AJ2" s="306"/>
      <c r="AK2" s="306"/>
      <c r="AL2" s="306"/>
      <c r="AM2" s="316"/>
      <c r="AN2" s="299" t="s">
        <v>222</v>
      </c>
      <c r="AO2" s="299"/>
      <c r="AP2" s="305" t="s">
        <v>244</v>
      </c>
      <c r="AQ2" s="258" t="s">
        <v>176</v>
      </c>
      <c r="AR2" s="258" t="s">
        <v>175</v>
      </c>
      <c r="AS2" s="306"/>
      <c r="AT2" s="306"/>
      <c r="AU2" s="306"/>
      <c r="AV2" s="306"/>
      <c r="AW2" s="316"/>
      <c r="AX2" s="299" t="s">
        <v>222</v>
      </c>
      <c r="AY2" s="299"/>
      <c r="AZ2" s="305" t="s">
        <v>245</v>
      </c>
      <c r="BA2" s="258" t="s">
        <v>176</v>
      </c>
      <c r="BB2" s="258" t="s">
        <v>175</v>
      </c>
      <c r="BC2" s="306"/>
      <c r="BD2" s="306"/>
      <c r="BE2" s="306"/>
      <c r="BF2" s="306"/>
      <c r="BG2" s="316"/>
      <c r="BH2" s="299" t="s">
        <v>222</v>
      </c>
      <c r="BI2" s="299"/>
      <c r="BJ2" s="305" t="s">
        <v>246</v>
      </c>
      <c r="BK2" s="258" t="s">
        <v>176</v>
      </c>
      <c r="BL2" s="258" t="s">
        <v>175</v>
      </c>
      <c r="BM2" s="306"/>
      <c r="BN2" s="306"/>
      <c r="BO2" s="306"/>
      <c r="BP2" s="306"/>
      <c r="BQ2" s="316"/>
      <c r="BR2" s="299" t="s">
        <v>222</v>
      </c>
      <c r="BS2" s="299"/>
      <c r="BT2" s="305" t="s">
        <v>247</v>
      </c>
      <c r="BU2" s="258" t="s">
        <v>176</v>
      </c>
      <c r="BV2" s="258" t="s">
        <v>175</v>
      </c>
      <c r="BW2" s="306"/>
      <c r="BX2" s="306"/>
      <c r="BY2" s="306"/>
      <c r="BZ2" s="306"/>
      <c r="CA2" s="316"/>
      <c r="CB2" s="299" t="s">
        <v>222</v>
      </c>
      <c r="CC2" s="299"/>
    </row>
    <row xmlns:x14ac="http://schemas.microsoft.com/office/spreadsheetml/2009/9/ac" r="3" s="238" customFormat="true" ht="18" customHeight="true" x14ac:dyDescent="0.25">
      <c r="A3" s="549"/>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8" t="str">
        <f>IF(ISBLANK('Data Summary'!A6),"",'Data Summary'!A6)</f>
        <v>SVN_2013_UIS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13"/>
      <c r="BU4" s="81" t="s">
        <v>3</v>
      </c>
      <c r="BV4" s="128">
        <v>0</v>
      </c>
      <c r="BW4" s="128"/>
      <c r="BX4" s="128"/>
      <c r="BY4" s="128"/>
      <c r="BZ4" s="128">
        <v>0</v>
      </c>
      <c r="CA4" s="21">
        <v>0</v>
      </c>
      <c r="CB4" s="19"/>
      <c r="CC4" s="1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8" t="str">
        <f ca="true">IF(ISBLANK('Data Summary'!A7),"",'Data Summary'!A7)</f>
        <v>SVN_2014_UIS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1" t="s">
        <v>183</v>
      </c>
      <c r="BU5" s="81" t="s">
        <v>25</v>
      </c>
      <c r="BV5" s="128">
        <v>100</v>
      </c>
      <c r="BW5" s="128"/>
      <c r="BX5" s="128"/>
      <c r="BY5" s="128"/>
      <c r="BZ5" s="128">
        <v>100</v>
      </c>
      <c r="CA5" s="21">
        <v>100</v>
      </c>
      <c r="CB5" s="19"/>
      <c r="CC5" s="1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68" t="str">
        <f ca="true">IF(ISBLANK('Data Summary'!A8),"",'Data Summary'!A8)</f>
        <v>SVN_2015_UIS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8" t="str">
        <f ca="true">IF(ISBLANK('Data Summary'!A9),"",'Data Summary'!A9)</f>
        <v>SVN_2016_UIS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1" t="s">
        <v>183</v>
      </c>
      <c r="BU7" s="82" t="s">
        <v>160</v>
      </c>
      <c r="BV7" s="128">
        <v>100</v>
      </c>
      <c r="BW7" s="128"/>
      <c r="BX7" s="128"/>
      <c r="BY7" s="128"/>
      <c r="BZ7" s="128">
        <v>100</v>
      </c>
      <c r="CA7" s="21">
        <v>100</v>
      </c>
      <c r="CB7" s="19"/>
      <c r="CC7" s="1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8" t="str">
        <f ca="true">IF(ISBLANK('Data Summary'!A10),"",'Data Summary'!A10)</f>
        <v>SVN_2019_UIS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8" t="str">
        <f ca="true">IF(ISBLANK('Data Summary'!A11),"",'Data Summary'!A11)</f>
        <v>SVN_2020_UIS</v>
      </c>
      <c r="B9" s="101" t="s">
        <v>180</v>
      </c>
      <c r="C9" s="82" t="s">
        <v>170</v>
      </c>
      <c r="D9" s="129">
        <v>100</v>
      </c>
      <c r="E9" s="128"/>
      <c r="F9" s="128"/>
      <c r="G9" s="128"/>
      <c r="H9" s="128">
        <v>100</v>
      </c>
      <c r="I9" s="21">
        <v>100</v>
      </c>
      <c r="J9" s="19"/>
      <c r="K9" s="19"/>
      <c r="L9" s="101" t="s">
        <v>180</v>
      </c>
      <c r="M9" s="82" t="s">
        <v>170</v>
      </c>
      <c r="N9" s="129">
        <v>100</v>
      </c>
      <c r="O9" s="128"/>
      <c r="P9" s="128"/>
      <c r="Q9" s="128"/>
      <c r="R9" s="128">
        <v>100</v>
      </c>
      <c r="S9" s="21">
        <v>100</v>
      </c>
      <c r="T9" s="19"/>
      <c r="U9" s="19"/>
      <c r="V9" s="101" t="s">
        <v>180</v>
      </c>
      <c r="W9" s="82" t="s">
        <v>170</v>
      </c>
      <c r="X9" s="129">
        <v>100</v>
      </c>
      <c r="Y9" s="128"/>
      <c r="Z9" s="128"/>
      <c r="AA9" s="128"/>
      <c r="AB9" s="128">
        <v>100</v>
      </c>
      <c r="AC9" s="21">
        <v>100</v>
      </c>
      <c r="AD9" s="19"/>
      <c r="AE9" s="19"/>
      <c r="AF9" s="101" t="s">
        <v>180</v>
      </c>
      <c r="AG9" s="82" t="s">
        <v>170</v>
      </c>
      <c r="AH9" s="129">
        <v>100</v>
      </c>
      <c r="AI9" s="128"/>
      <c r="AJ9" s="128"/>
      <c r="AK9" s="128"/>
      <c r="AL9" s="128">
        <v>100</v>
      </c>
      <c r="AM9" s="21">
        <v>100</v>
      </c>
      <c r="AN9" s="19"/>
      <c r="AO9" s="19"/>
      <c r="AP9" s="101" t="s">
        <v>180</v>
      </c>
      <c r="AQ9" s="82" t="s">
        <v>170</v>
      </c>
      <c r="AR9" s="129">
        <v>100</v>
      </c>
      <c r="AS9" s="128"/>
      <c r="AT9" s="128"/>
      <c r="AU9" s="128"/>
      <c r="AV9" s="128">
        <v>100</v>
      </c>
      <c r="AW9" s="21">
        <v>100</v>
      </c>
      <c r="AX9" s="19"/>
      <c r="AY9" s="19"/>
      <c r="AZ9" s="101" t="s">
        <v>180</v>
      </c>
      <c r="BA9" s="82" t="s">
        <v>170</v>
      </c>
      <c r="BB9" s="129">
        <v>100</v>
      </c>
      <c r="BC9" s="128"/>
      <c r="BD9" s="128"/>
      <c r="BE9" s="128"/>
      <c r="BF9" s="128">
        <v>100</v>
      </c>
      <c r="BG9" s="21">
        <v>100</v>
      </c>
      <c r="BH9" s="19"/>
      <c r="BI9" s="19"/>
      <c r="BJ9" s="101" t="s">
        <v>180</v>
      </c>
      <c r="BK9" s="82" t="s">
        <v>170</v>
      </c>
      <c r="BL9" s="129">
        <v>100</v>
      </c>
      <c r="BM9" s="128"/>
      <c r="BN9" s="128"/>
      <c r="BO9" s="128"/>
      <c r="BP9" s="128">
        <v>100</v>
      </c>
      <c r="BQ9" s="21">
        <v>100</v>
      </c>
      <c r="BR9" s="19"/>
      <c r="BS9" s="19"/>
      <c r="BT9" s="101" t="s">
        <v>180</v>
      </c>
      <c r="BU9" s="82" t="s">
        <v>170</v>
      </c>
      <c r="BV9" s="129">
        <v>100</v>
      </c>
      <c r="BW9" s="128"/>
      <c r="BX9" s="128"/>
      <c r="BY9" s="128"/>
      <c r="BZ9" s="128">
        <v>100</v>
      </c>
      <c r="CA9" s="21">
        <v>100</v>
      </c>
      <c r="CB9" s="19"/>
      <c r="CC9" s="1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68" t="str">
        <f ca="true">IF(ISBLANK('Data Summary'!A12),"",'Data Summary'!A12)</f>
        <v>SVN_2021_UIS</v>
      </c>
      <c r="B10" s="104" t="s">
        <v>12</v>
      </c>
      <c r="C10" s="546" t="s">
        <v>186</v>
      </c>
      <c r="D10" s="547"/>
      <c r="E10" s="547"/>
      <c r="F10" s="547"/>
      <c r="G10" s="547"/>
      <c r="H10" s="547"/>
      <c r="I10" s="548"/>
      <c r="J10" s="10"/>
      <c r="K10" s="10"/>
      <c r="L10" s="104" t="s">
        <v>12</v>
      </c>
      <c r="M10" s="546" t="s">
        <v>186</v>
      </c>
      <c r="N10" s="547"/>
      <c r="O10" s="547"/>
      <c r="P10" s="547"/>
      <c r="Q10" s="547"/>
      <c r="R10" s="547"/>
      <c r="S10" s="548"/>
      <c r="T10" s="10"/>
      <c r="U10" s="10"/>
      <c r="V10" s="104" t="s">
        <v>12</v>
      </c>
      <c r="W10" s="546" t="s">
        <v>186</v>
      </c>
      <c r="X10" s="547"/>
      <c r="Y10" s="547"/>
      <c r="Z10" s="547"/>
      <c r="AA10" s="547"/>
      <c r="AB10" s="547"/>
      <c r="AC10" s="548"/>
      <c r="AD10" s="10"/>
      <c r="AE10" s="10"/>
      <c r="AF10" s="104" t="s">
        <v>12</v>
      </c>
      <c r="AG10" s="546" t="s">
        <v>186</v>
      </c>
      <c r="AH10" s="547"/>
      <c r="AI10" s="547"/>
      <c r="AJ10" s="547"/>
      <c r="AK10" s="547"/>
      <c r="AL10" s="547"/>
      <c r="AM10" s="548"/>
      <c r="AN10" s="10"/>
      <c r="AO10" s="10"/>
      <c r="AP10" s="104" t="s">
        <v>12</v>
      </c>
      <c r="AQ10" s="546" t="s">
        <v>186</v>
      </c>
      <c r="AR10" s="547"/>
      <c r="AS10" s="547"/>
      <c r="AT10" s="547"/>
      <c r="AU10" s="547"/>
      <c r="AV10" s="547"/>
      <c r="AW10" s="548"/>
      <c r="AX10" s="10"/>
      <c r="AY10" s="10"/>
      <c r="AZ10" s="104" t="s">
        <v>12</v>
      </c>
      <c r="BA10" s="546" t="s">
        <v>186</v>
      </c>
      <c r="BB10" s="547"/>
      <c r="BC10" s="547"/>
      <c r="BD10" s="547"/>
      <c r="BE10" s="547"/>
      <c r="BF10" s="547"/>
      <c r="BG10" s="548"/>
      <c r="BH10" s="10"/>
      <c r="BI10" s="10"/>
      <c r="BJ10" s="104" t="s">
        <v>12</v>
      </c>
      <c r="BK10" s="546" t="s">
        <v>186</v>
      </c>
      <c r="BL10" s="547"/>
      <c r="BM10" s="547"/>
      <c r="BN10" s="547"/>
      <c r="BO10" s="547"/>
      <c r="BP10" s="547"/>
      <c r="BQ10" s="548"/>
      <c r="BR10" s="10"/>
      <c r="BS10" s="10"/>
      <c r="BT10" s="104" t="s">
        <v>12</v>
      </c>
      <c r="BU10" s="546" t="s">
        <v>186</v>
      </c>
      <c r="BV10" s="547"/>
      <c r="BW10" s="547"/>
      <c r="BX10" s="547"/>
      <c r="BY10" s="547"/>
      <c r="BZ10" s="547"/>
      <c r="CA10" s="548"/>
      <c r="CB10" s="10"/>
      <c r="CC10" s="10"/>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68" t="str">
        <f ca="true">IF(ISBLANK('Data Summary'!A13),"",'Data Summary'!A13)</f>
        <v>SVN_2022_UIS</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04"/>
      <c r="BU11" s="90" t="s">
        <v>120</v>
      </c>
      <c r="BV11" s="134" t="s">
        <v>158</v>
      </c>
      <c r="BW11" s="134"/>
      <c r="BX11" s="134"/>
      <c r="BY11" s="134"/>
      <c r="BZ11" s="134" t="s">
        <v>158</v>
      </c>
      <c r="CA11" s="89" t="s">
        <v>158</v>
      </c>
      <c r="CB11" s="10"/>
      <c r="CC11" s="10"/>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69"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04"/>
      <c r="BU12" s="90" t="s">
        <v>126</v>
      </c>
      <c r="BV12" s="134" t="s">
        <v>158</v>
      </c>
      <c r="BW12" s="134"/>
      <c r="BX12" s="134"/>
      <c r="BY12" s="134"/>
      <c r="BZ12" s="134" t="s">
        <v>158</v>
      </c>
      <c r="CA12" s="89" t="s">
        <v>158</v>
      </c>
      <c r="CB12" s="10"/>
      <c r="CC12" s="10"/>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04"/>
      <c r="BU13" s="90" t="s">
        <v>103</v>
      </c>
      <c r="BV13" s="134" t="s">
        <v>158</v>
      </c>
      <c r="BW13" s="134"/>
      <c r="BX13" s="134"/>
      <c r="BY13" s="134"/>
      <c r="BZ13" s="134" t="s">
        <v>158</v>
      </c>
      <c r="CA13" s="89" t="s">
        <v>158</v>
      </c>
      <c r="CB13" s="10"/>
      <c r="CC13" s="10"/>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row>
    <row xmlns:x14ac="http://schemas.microsoft.com/office/spreadsheetml/2009/9/ac" r="16" s="3" customFormat="true" x14ac:dyDescent="0.25">
      <c r="A16" s="369"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69"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69"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69"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69"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69"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69"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69"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69"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69"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69"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69"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69"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69"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69"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69"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9"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9"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9"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9"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9"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9"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9"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9"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9"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9"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9"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9"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9"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9"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9"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9"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9"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9"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9"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9"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9"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9"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9"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9"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9"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9"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9"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9"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9"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9"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9"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9"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9"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9"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9"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9"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9"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9"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9"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9"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9"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9"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9"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9"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9"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9"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9"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9"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9"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9"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9"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9"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9"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9"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9"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9"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9"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9"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9"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9"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9"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9"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9"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9"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9"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9"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9"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9"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9"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9"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9"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9"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9"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9"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9"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9"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9"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9"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9"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9"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9"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9"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9"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9"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9"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9"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9"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9"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9"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9"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9"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9"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9"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9"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9"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9"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9"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9"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9"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9"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9"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9"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9"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9"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9"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9"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9"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9"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9"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9"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9"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9"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9"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9"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9"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9"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9"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9"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9"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9"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9">
    <mergeCell ref="BK10:BQ10"/>
    <mergeCell ref="BU10:CA10"/>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Slovenia</v>
      </c>
      <c r="C2" s="92"/>
      <c r="D2" s="93"/>
      <c r="E2" s="93"/>
      <c r="F2" s="93"/>
      <c r="G2" s="94"/>
    </row>
    <row xmlns:x14ac="http://schemas.microsoft.com/office/spreadsheetml/2009/9/ac" r="3" x14ac:dyDescent="0.2">
      <c r="B3" s="552" t="s">
        <v>181</v>
      </c>
      <c r="C3" s="552"/>
      <c r="D3" s="552"/>
      <c r="E3" s="552"/>
      <c r="F3" s="552"/>
      <c r="G3" s="55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9">
        <v>2000</v>
      </c>
      <c r="C5" s="903">
        <v>377297</v>
      </c>
      <c r="D5" s="904">
        <v>50.753997802734375</v>
      </c>
      <c r="E5" s="905">
        <v>77709</v>
      </c>
      <c r="F5" s="906">
        <v>87184</v>
      </c>
      <c r="G5" s="907">
        <v>212404</v>
      </c>
    </row>
    <row xmlns:x14ac="http://schemas.microsoft.com/office/spreadsheetml/2009/9/ac" r="6" x14ac:dyDescent="0.2">
      <c r="B6" s="765">
        <v>2001</v>
      </c>
      <c r="C6" s="908">
        <v>366997</v>
      </c>
      <c r="D6" s="909">
        <v>50.779998779296875</v>
      </c>
      <c r="E6" s="910">
        <v>76181</v>
      </c>
      <c r="F6" s="911">
        <v>84161</v>
      </c>
      <c r="G6" s="912">
        <v>206655</v>
      </c>
    </row>
    <row xmlns:x14ac="http://schemas.microsoft.com/office/spreadsheetml/2009/9/ac" r="7" x14ac:dyDescent="0.2">
      <c r="B7" s="771">
        <v>2002</v>
      </c>
      <c r="C7" s="913">
        <v>357616</v>
      </c>
      <c r="D7" s="914">
        <v>50.857002258300781</v>
      </c>
      <c r="E7" s="915">
        <v>74784</v>
      </c>
      <c r="F7" s="916">
        <v>81665</v>
      </c>
      <c r="G7" s="917">
        <v>201167</v>
      </c>
    </row>
    <row xmlns:x14ac="http://schemas.microsoft.com/office/spreadsheetml/2009/9/ac" r="8" x14ac:dyDescent="0.2">
      <c r="B8" s="777">
        <v>2003</v>
      </c>
      <c r="C8" s="918">
        <v>348407</v>
      </c>
      <c r="D8" s="919">
        <v>51.081996917724609</v>
      </c>
      <c r="E8" s="920">
        <v>73391</v>
      </c>
      <c r="F8" s="921">
        <v>79102</v>
      </c>
      <c r="G8" s="922">
        <v>195914</v>
      </c>
    </row>
    <row xmlns:x14ac="http://schemas.microsoft.com/office/spreadsheetml/2009/9/ac" r="9" x14ac:dyDescent="0.2">
      <c r="B9" s="783">
        <v>2004</v>
      </c>
      <c r="C9" s="923">
        <v>340874</v>
      </c>
      <c r="D9" s="924">
        <v>51.307998657226563</v>
      </c>
      <c r="E9" s="925">
        <v>54389</v>
      </c>
      <c r="F9" s="926">
        <v>96573</v>
      </c>
      <c r="G9" s="927">
        <v>189912</v>
      </c>
    </row>
    <row xmlns:x14ac="http://schemas.microsoft.com/office/spreadsheetml/2009/9/ac" r="10" x14ac:dyDescent="0.2">
      <c r="B10" s="789">
        <v>2005</v>
      </c>
      <c r="C10" s="928">
        <v>333186</v>
      </c>
      <c r="D10" s="929">
        <v>51.533000946044922</v>
      </c>
      <c r="E10" s="930">
        <v>54144</v>
      </c>
      <c r="F10" s="931">
        <v>94854</v>
      </c>
      <c r="G10" s="932">
        <v>184188</v>
      </c>
    </row>
    <row xmlns:x14ac="http://schemas.microsoft.com/office/spreadsheetml/2009/9/ac" r="11" x14ac:dyDescent="0.2">
      <c r="B11" s="795">
        <v>2006</v>
      </c>
      <c r="C11" s="933">
        <v>326676</v>
      </c>
      <c r="D11" s="934">
        <v>51.75799560546875</v>
      </c>
      <c r="E11" s="935">
        <v>54342</v>
      </c>
      <c r="F11" s="936">
        <v>93042</v>
      </c>
      <c r="G11" s="937">
        <v>179292</v>
      </c>
    </row>
    <row xmlns:x14ac="http://schemas.microsoft.com/office/spreadsheetml/2009/9/ac" r="12" x14ac:dyDescent="0.2">
      <c r="B12" s="801">
        <v>2007</v>
      </c>
      <c r="C12" s="938">
        <v>319023</v>
      </c>
      <c r="D12" s="939">
        <v>51.982997894287109</v>
      </c>
      <c r="E12" s="940">
        <v>53296</v>
      </c>
      <c r="F12" s="941">
        <v>111832</v>
      </c>
      <c r="G12" s="942">
        <v>153895</v>
      </c>
    </row>
    <row xmlns:x14ac="http://schemas.microsoft.com/office/spreadsheetml/2009/9/ac" r="13" x14ac:dyDescent="0.2">
      <c r="B13" s="807">
        <v>2008</v>
      </c>
      <c r="C13" s="943">
        <v>311596</v>
      </c>
      <c r="D13" s="944">
        <v>52.209003448486328</v>
      </c>
      <c r="E13" s="945">
        <v>53542</v>
      </c>
      <c r="F13" s="946">
        <v>110493</v>
      </c>
      <c r="G13" s="947">
        <v>147561</v>
      </c>
    </row>
    <row xmlns:x14ac="http://schemas.microsoft.com/office/spreadsheetml/2009/9/ac" r="14" x14ac:dyDescent="0.2">
      <c r="B14" s="813">
        <v>2009</v>
      </c>
      <c r="C14" s="948">
        <v>307755</v>
      </c>
      <c r="D14" s="949">
        <v>52.433002471923828</v>
      </c>
      <c r="E14" s="950">
        <v>54305</v>
      </c>
      <c r="F14" s="951">
        <v>109616</v>
      </c>
      <c r="G14" s="952">
        <v>143834</v>
      </c>
    </row>
    <row xmlns:x14ac="http://schemas.microsoft.com/office/spreadsheetml/2009/9/ac" r="15" x14ac:dyDescent="0.2">
      <c r="B15" s="819">
        <v>2010</v>
      </c>
      <c r="C15" s="953">
        <v>305757</v>
      </c>
      <c r="D15" s="954">
        <v>52.657997131347656</v>
      </c>
      <c r="E15" s="955">
        <v>56354</v>
      </c>
      <c r="F15" s="956">
        <v>108996</v>
      </c>
      <c r="G15" s="957">
        <v>140407</v>
      </c>
    </row>
    <row xmlns:x14ac="http://schemas.microsoft.com/office/spreadsheetml/2009/9/ac" r="16" x14ac:dyDescent="0.2">
      <c r="B16" s="825">
        <v>2011</v>
      </c>
      <c r="C16" s="958">
        <v>304572</v>
      </c>
      <c r="D16" s="959">
        <v>52.882999420166016</v>
      </c>
      <c r="E16" s="960">
        <v>58483</v>
      </c>
      <c r="F16" s="961">
        <v>109144</v>
      </c>
      <c r="G16" s="962">
        <v>136945</v>
      </c>
    </row>
    <row xmlns:x14ac="http://schemas.microsoft.com/office/spreadsheetml/2009/9/ac" r="17" x14ac:dyDescent="0.2">
      <c r="B17" s="831">
        <v>2012</v>
      </c>
      <c r="C17" s="963">
        <v>307008</v>
      </c>
      <c r="D17" s="964">
        <v>53.108001708984375</v>
      </c>
      <c r="E17" s="965">
        <v>62317</v>
      </c>
      <c r="F17" s="966">
        <v>109928</v>
      </c>
      <c r="G17" s="967">
        <v>134763</v>
      </c>
    </row>
    <row xmlns:x14ac="http://schemas.microsoft.com/office/spreadsheetml/2009/9/ac" r="18" x14ac:dyDescent="0.2">
      <c r="B18" s="837">
        <v>2013</v>
      </c>
      <c r="C18" s="968">
        <v>309329</v>
      </c>
      <c r="D18" s="969">
        <v>53.332000732421875</v>
      </c>
      <c r="E18" s="970">
        <v>65091</v>
      </c>
      <c r="F18" s="971">
        <v>110768</v>
      </c>
      <c r="G18" s="972">
        <v>133470</v>
      </c>
    </row>
    <row xmlns:x14ac="http://schemas.microsoft.com/office/spreadsheetml/2009/9/ac" r="19" x14ac:dyDescent="0.2">
      <c r="B19" s="843">
        <v>2014</v>
      </c>
      <c r="C19" s="973">
        <v>312258</v>
      </c>
      <c r="D19" s="974">
        <v>53.557003021240234</v>
      </c>
      <c r="E19" s="975">
        <v>67248</v>
      </c>
      <c r="F19" s="976">
        <v>113248</v>
      </c>
      <c r="G19" s="977">
        <v>131762</v>
      </c>
    </row>
    <row xmlns:x14ac="http://schemas.microsoft.com/office/spreadsheetml/2009/9/ac" r="20" x14ac:dyDescent="0.2">
      <c r="B20" s="849">
        <v>2015</v>
      </c>
      <c r="C20" s="978">
        <v>315139</v>
      </c>
      <c r="D20" s="979">
        <v>53.781002044677734</v>
      </c>
      <c r="E20" s="980">
        <v>67044</v>
      </c>
      <c r="F20" s="981">
        <v>117461</v>
      </c>
      <c r="G20" s="982">
        <v>130634</v>
      </c>
    </row>
    <row xmlns:x14ac="http://schemas.microsoft.com/office/spreadsheetml/2009/9/ac" r="21" x14ac:dyDescent="0.2">
      <c r="B21" s="855">
        <v>2016</v>
      </c>
      <c r="C21" s="983">
        <v>318278</v>
      </c>
      <c r="D21" s="984">
        <v>54.020000457763672</v>
      </c>
      <c r="E21" s="985">
        <v>67021</v>
      </c>
      <c r="F21" s="986">
        <v>122026</v>
      </c>
      <c r="G21" s="987">
        <v>129231</v>
      </c>
    </row>
    <row xmlns:x14ac="http://schemas.microsoft.com/office/spreadsheetml/2009/9/ac" r="22" x14ac:dyDescent="0.2">
      <c r="B22" s="861">
        <v>2017</v>
      </c>
      <c r="C22" s="988">
        <v>320860</v>
      </c>
      <c r="D22" s="989">
        <v>54.272998809814453</v>
      </c>
      <c r="E22" s="990">
        <v>65481</v>
      </c>
      <c r="F22" s="991">
        <v>126299</v>
      </c>
      <c r="G22" s="992">
        <v>129080</v>
      </c>
    </row>
    <row xmlns:x14ac="http://schemas.microsoft.com/office/spreadsheetml/2009/9/ac" r="23" x14ac:dyDescent="0.2">
      <c r="B23" s="867">
        <v>2018</v>
      </c>
      <c r="C23" s="993">
        <v>323694</v>
      </c>
      <c r="D23" s="994">
        <v>54.540996551513672</v>
      </c>
      <c r="E23" s="995">
        <v>64420</v>
      </c>
      <c r="F23" s="996">
        <v>129820</v>
      </c>
      <c r="G23" s="997">
        <v>129454</v>
      </c>
    </row>
    <row xmlns:x14ac="http://schemas.microsoft.com/office/spreadsheetml/2009/9/ac" r="24" x14ac:dyDescent="0.2">
      <c r="B24" s="873">
        <v>2019</v>
      </c>
      <c r="C24" s="998">
        <v>327633</v>
      </c>
      <c r="D24" s="999">
        <v>54.821998596191406</v>
      </c>
      <c r="E24" s="1000">
        <v>63196</v>
      </c>
      <c r="F24" s="1001">
        <v>132761</v>
      </c>
      <c r="G24" s="1002">
        <v>131676</v>
      </c>
    </row>
    <row xmlns:x14ac="http://schemas.microsoft.com/office/spreadsheetml/2009/9/ac" r="25" x14ac:dyDescent="0.2">
      <c r="B25" s="879">
        <v>2020</v>
      </c>
      <c r="C25" s="1003">
        <v>330583</v>
      </c>
      <c r="D25" s="1004">
        <v>55.118000030517578</v>
      </c>
      <c r="E25" s="1005">
        <v>62745</v>
      </c>
      <c r="F25" s="1006">
        <v>133889</v>
      </c>
      <c r="G25" s="1007">
        <v>133949</v>
      </c>
    </row>
    <row xmlns:x14ac="http://schemas.microsoft.com/office/spreadsheetml/2009/9/ac" r="26" x14ac:dyDescent="0.2">
      <c r="B26" s="885">
        <v>2021</v>
      </c>
      <c r="C26" s="1008">
        <v>334802</v>
      </c>
      <c r="D26" s="1009">
        <v>55.427001953125</v>
      </c>
      <c r="E26" s="1010">
        <v>62230</v>
      </c>
      <c r="F26" s="1011">
        <v>133641</v>
      </c>
      <c r="G26" s="1012">
        <v>138931</v>
      </c>
    </row>
    <row xmlns:x14ac="http://schemas.microsoft.com/office/spreadsheetml/2009/9/ac" r="27" x14ac:dyDescent="0.2">
      <c r="B27" s="891">
        <v>2022</v>
      </c>
      <c r="C27" s="892">
        <v>337263</v>
      </c>
      <c r="D27" s="893">
        <v>55.751003265380859</v>
      </c>
      <c r="E27" s="894">
        <v>61437</v>
      </c>
      <c r="F27" s="895">
        <v>132521</v>
      </c>
      <c r="G27" s="896">
        <v>143305</v>
      </c>
    </row>
    <row xmlns:x14ac="http://schemas.microsoft.com/office/spreadsheetml/2009/9/ac" r="28" x14ac:dyDescent="0.2">
      <c r="B28" s="897">
        <v>2023</v>
      </c>
      <c r="C28" s="898">
        <v>342328</v>
      </c>
      <c r="D28" s="899">
        <v>56.088001251220703</v>
      </c>
      <c r="E28" s="900">
        <v>61403</v>
      </c>
      <c r="F28" s="901">
        <v>131139</v>
      </c>
      <c r="G28" s="902">
        <v>149786</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243</v>
      </c>
    </row>
    <row xmlns:x14ac="http://schemas.microsoft.com/office/spreadsheetml/2009/9/ac" r="39" x14ac:dyDescent="0.2">
      <c r="B39" s="388"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6AF65-E35C-44FA-BBD9-8895990C139A}">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4" t="s">
        <v>223</v>
      </c>
      <c r="C2" s="554"/>
    </row>
    <row xmlns:x14ac="http://schemas.microsoft.com/office/spreadsheetml/2009/9/ac" r="3" ht="6" customHeight="true" x14ac:dyDescent="0.25">
      <c r="B3" s="353"/>
    </row>
    <row xmlns:x14ac="http://schemas.microsoft.com/office/spreadsheetml/2009/9/ac" r="4" ht="30" customHeight="true" x14ac:dyDescent="0.25">
      <c r="B4" s="355" t="s">
        <v>224</v>
      </c>
      <c r="C4" s="356" t="s">
        <v>225</v>
      </c>
    </row>
    <row xmlns:x14ac="http://schemas.microsoft.com/office/spreadsheetml/2009/9/ac" r="5" ht="30" customHeight="true" x14ac:dyDescent="0.25">
      <c r="B5" s="355" t="s">
        <v>48</v>
      </c>
      <c r="C5" s="356" t="s">
        <v>226</v>
      </c>
    </row>
    <row xmlns:x14ac="http://schemas.microsoft.com/office/spreadsheetml/2009/9/ac" r="6" ht="30" customHeight="true" x14ac:dyDescent="0.25">
      <c r="B6" s="355" t="s">
        <v>227</v>
      </c>
      <c r="C6" s="356" t="s">
        <v>228</v>
      </c>
    </row>
    <row xmlns:x14ac="http://schemas.microsoft.com/office/spreadsheetml/2009/9/ac" r="7" ht="30" customHeight="true" x14ac:dyDescent="0.25">
      <c r="B7" s="355" t="s">
        <v>229</v>
      </c>
      <c r="C7" s="356" t="s">
        <v>230</v>
      </c>
    </row>
    <row xmlns:x14ac="http://schemas.microsoft.com/office/spreadsheetml/2009/9/ac" r="8" ht="30" customHeight="true" x14ac:dyDescent="0.25">
      <c r="B8" s="355" t="s">
        <v>145</v>
      </c>
      <c r="C8" s="356" t="s">
        <v>231</v>
      </c>
    </row>
    <row xmlns:x14ac="http://schemas.microsoft.com/office/spreadsheetml/2009/9/ac" r="9" ht="30" customHeight="true" x14ac:dyDescent="0.25">
      <c r="B9" s="355" t="s">
        <v>232</v>
      </c>
      <c r="C9" s="356" t="s">
        <v>233</v>
      </c>
    </row>
    <row xmlns:x14ac="http://schemas.microsoft.com/office/spreadsheetml/2009/9/ac" r="10" ht="30" customHeight="true" x14ac:dyDescent="0.25">
      <c r="B10" s="355" t="s">
        <v>149</v>
      </c>
      <c r="C10" s="356" t="s">
        <v>234</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235</v>
      </c>
    </row>
    <row xmlns:x14ac="http://schemas.microsoft.com/office/spreadsheetml/2009/9/ac" r="13" x14ac:dyDescent="0.25">
      <c r="B13" s="360" t="s">
        <v>238</v>
      </c>
    </row>
    <row xmlns:x14ac="http://schemas.microsoft.com/office/spreadsheetml/2009/9/ac" r="14" x14ac:dyDescent="0.25">
      <c r="B14" s="362" t="s">
        <v>236</v>
      </c>
    </row>
    <row xmlns:x14ac="http://schemas.microsoft.com/office/spreadsheetml/2009/9/ac" r="15" ht="76.5" customHeight="true" x14ac:dyDescent="0.25">
      <c r="B15" s="555" t="s">
        <v>237</v>
      </c>
      <c r="C15" s="55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A8923-DCCA-4C68-9DBC-135B6AB953F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7" customWidth="true"/>
    <col min="2" max="2" width="12.375" style="557" customWidth="true"/>
    <col min="3" max="8" width="9" style="557" customWidth="true"/>
    <col min="9" max="9" width="12.375" style="557" customWidth="true"/>
    <col min="10" max="15" width="9" style="557" customWidth="true"/>
    <col min="16" max="16" width="12.375" style="557" customWidth="true"/>
    <col min="17" max="22" width="9" style="557" customWidth="true"/>
    <col min="23" max="38" width="9" style="557"/>
    <col min="39" max="16384" width="9" style="565"/>
  </cols>
  <sheetData>
    <row xmlns:x14ac="http://schemas.microsoft.com/office/spreadsheetml/2009/9/ac" r="1" s="557" customFormat="true" x14ac:dyDescent="0.2">
      <c r="A1" s="556" t="s">
        <v>151</v>
      </c>
      <c r="B1" s="556"/>
      <c r="C1" s="556"/>
      <c r="D1" s="556"/>
      <c r="E1" s="556"/>
      <c r="F1" s="556"/>
      <c r="G1" s="556"/>
      <c r="H1" s="556"/>
      <c r="I1" s="556"/>
      <c r="J1" s="556"/>
      <c r="K1" s="556"/>
      <c r="L1" s="556"/>
      <c r="M1" s="556"/>
      <c r="N1" s="556"/>
      <c r="O1" s="556"/>
      <c r="P1" s="556"/>
      <c r="Q1" s="556"/>
      <c r="R1" s="556"/>
      <c r="S1" s="556"/>
      <c r="T1" s="556"/>
      <c r="U1" s="556"/>
      <c r="V1" s="556"/>
    </row>
    <row xmlns:x14ac="http://schemas.microsoft.com/office/spreadsheetml/2009/9/ac" r="2" s="557" customFormat="true" x14ac:dyDescent="0.2">
      <c r="A2" s="556"/>
      <c r="B2" s="556"/>
      <c r="C2" s="556"/>
      <c r="D2" s="556"/>
      <c r="E2" s="556"/>
      <c r="F2" s="556"/>
      <c r="G2" s="556"/>
      <c r="H2" s="556"/>
      <c r="I2" s="556"/>
      <c r="J2" s="556"/>
      <c r="K2" s="556"/>
      <c r="L2" s="556"/>
      <c r="M2" s="556"/>
      <c r="N2" s="556"/>
      <c r="O2" s="556"/>
      <c r="P2" s="556"/>
      <c r="Q2" s="556"/>
      <c r="R2" s="556"/>
      <c r="S2" s="556"/>
      <c r="T2" s="556"/>
      <c r="U2" s="556"/>
      <c r="V2" s="556"/>
    </row>
    <row xmlns:x14ac="http://schemas.microsoft.com/office/spreadsheetml/2009/9/ac" r="3" s="557" customFormat="true" ht="18" x14ac:dyDescent="0.2">
      <c r="A3" s="558"/>
      <c r="B3" s="558"/>
      <c r="C3" s="558"/>
      <c r="D3" s="558"/>
      <c r="E3" s="558"/>
      <c r="F3" s="558"/>
      <c r="G3" s="558"/>
      <c r="H3" s="558"/>
      <c r="I3" s="558"/>
      <c r="J3" s="558"/>
      <c r="K3" s="558"/>
      <c r="L3" s="558"/>
      <c r="M3" s="558"/>
      <c r="N3" s="558"/>
      <c r="O3" s="558"/>
      <c r="P3" s="558"/>
      <c r="Q3" s="558"/>
      <c r="R3" s="558"/>
      <c r="S3" s="558"/>
      <c r="T3" s="558"/>
      <c r="U3" s="558"/>
      <c r="V3" s="558"/>
    </row>
    <row xmlns:x14ac="http://schemas.microsoft.com/office/spreadsheetml/2009/9/ac" r="4" ht="15.75" x14ac:dyDescent="0.25">
      <c r="B4" s="559" t="s">
        <v>13</v>
      </c>
      <c r="E4" s="560"/>
      <c r="I4" s="561" t="s">
        <v>14</v>
      </c>
      <c r="P4" s="562" t="s">
        <v>15</v>
      </c>
    </row>
    <row xmlns:x14ac="http://schemas.microsoft.com/office/spreadsheetml/2009/9/ac" r="6" x14ac:dyDescent="0.2">
      <c r="G6" s="563"/>
      <c r="H6" s="563"/>
      <c r="I6" s="563"/>
      <c r="K6" s="563"/>
      <c r="L6" s="563"/>
    </row>
    <row xmlns:x14ac="http://schemas.microsoft.com/office/spreadsheetml/2009/9/ac" r="7" ht="15.75" x14ac:dyDescent="0.2">
      <c r="G7" s="563"/>
      <c r="H7" s="563"/>
      <c r="I7" s="563"/>
      <c r="K7" s="564"/>
      <c r="L7" s="563"/>
    </row>
    <row xmlns:x14ac="http://schemas.microsoft.com/office/spreadsheetml/2009/9/ac" r="8" x14ac:dyDescent="0.2">
      <c r="G8" s="563"/>
      <c r="H8" s="563"/>
      <c r="I8" s="563"/>
      <c r="K8" s="563"/>
      <c r="L8" s="563"/>
    </row>
    <row xmlns:x14ac="http://schemas.microsoft.com/office/spreadsheetml/2009/9/ac" r="9" x14ac:dyDescent="0.2">
      <c r="G9" s="563"/>
      <c r="H9" s="563"/>
      <c r="I9" s="563"/>
      <c r="K9" s="563"/>
      <c r="L9" s="563"/>
    </row>
    <row xmlns:x14ac="http://schemas.microsoft.com/office/spreadsheetml/2009/9/ac" r="10" x14ac:dyDescent="0.2">
      <c r="G10" s="563"/>
      <c r="H10" s="563"/>
      <c r="I10" s="563"/>
      <c r="K10" s="563"/>
      <c r="L10" s="563"/>
    </row>
    <row xmlns:x14ac="http://schemas.microsoft.com/office/spreadsheetml/2009/9/ac" r="11" x14ac:dyDescent="0.2">
      <c r="G11" s="563"/>
      <c r="H11" s="563"/>
      <c r="I11" s="563"/>
      <c r="K11" s="563"/>
      <c r="L11" s="563"/>
    </row>
    <row xmlns:x14ac="http://schemas.microsoft.com/office/spreadsheetml/2009/9/ac" r="12" x14ac:dyDescent="0.2">
      <c r="G12" s="563"/>
      <c r="H12" s="563"/>
      <c r="I12" s="563"/>
      <c r="K12" s="563"/>
      <c r="L12" s="563"/>
    </row>
    <row xmlns:x14ac="http://schemas.microsoft.com/office/spreadsheetml/2009/9/ac" r="13" x14ac:dyDescent="0.2">
      <c r="G13" s="563"/>
      <c r="H13" s="563"/>
      <c r="I13" s="563"/>
      <c r="K13" s="563"/>
      <c r="L13" s="563"/>
    </row>
    <row xmlns:x14ac="http://schemas.microsoft.com/office/spreadsheetml/2009/9/ac" r="14" x14ac:dyDescent="0.2">
      <c r="G14" s="563"/>
      <c r="H14" s="563"/>
      <c r="I14" s="563"/>
      <c r="K14" s="563"/>
      <c r="L14" s="563"/>
    </row>
    <row xmlns:x14ac="http://schemas.microsoft.com/office/spreadsheetml/2009/9/ac" r="15" x14ac:dyDescent="0.2">
      <c r="G15" s="563"/>
      <c r="H15" s="563"/>
      <c r="I15" s="563"/>
      <c r="K15" s="563"/>
      <c r="L15" s="563"/>
    </row>
    <row xmlns:x14ac="http://schemas.microsoft.com/office/spreadsheetml/2009/9/ac" r="16" x14ac:dyDescent="0.2">
      <c r="G16" s="563"/>
      <c r="H16" s="563"/>
      <c r="I16" s="563"/>
      <c r="K16" s="563"/>
      <c r="L16" s="563"/>
    </row>
    <row xmlns:x14ac="http://schemas.microsoft.com/office/spreadsheetml/2009/9/ac" r="17" x14ac:dyDescent="0.2">
      <c r="G17" s="563"/>
      <c r="H17" s="563"/>
      <c r="I17" s="563"/>
      <c r="K17" s="563"/>
      <c r="L17" s="563"/>
    </row>
    <row xmlns:x14ac="http://schemas.microsoft.com/office/spreadsheetml/2009/9/ac" r="18" x14ac:dyDescent="0.2">
      <c r="G18" s="563"/>
      <c r="H18" s="563"/>
      <c r="I18" s="563"/>
      <c r="K18" s="563"/>
      <c r="L18" s="563"/>
    </row>
    <row xmlns:x14ac="http://schemas.microsoft.com/office/spreadsheetml/2009/9/ac" r="19" x14ac:dyDescent="0.2">
      <c r="G19" s="563"/>
      <c r="H19" s="563"/>
      <c r="I19" s="563"/>
      <c r="K19" s="563"/>
      <c r="L19" s="563"/>
    </row>
    <row xmlns:x14ac="http://schemas.microsoft.com/office/spreadsheetml/2009/9/ac" r="20" x14ac:dyDescent="0.2">
      <c r="G20" s="563"/>
      <c r="H20" s="563"/>
      <c r="I20" s="563"/>
      <c r="K20" s="563"/>
      <c r="L20" s="563"/>
    </row>
    <row xmlns:x14ac="http://schemas.microsoft.com/office/spreadsheetml/2009/9/ac" r="21" x14ac:dyDescent="0.2">
      <c r="G21" s="563"/>
      <c r="H21" s="563"/>
      <c r="I21" s="563"/>
      <c r="K21" s="563"/>
      <c r="L21" s="563"/>
    </row>
    <row xmlns:x14ac="http://schemas.microsoft.com/office/spreadsheetml/2009/9/ac" r="23" x14ac:dyDescent="0.2">
      <c r="B23" s="566"/>
    </row>
    <row xmlns:x14ac="http://schemas.microsoft.com/office/spreadsheetml/2009/9/ac" r="25" x14ac:dyDescent="0.2">
      <c r="B25" s="567"/>
      <c r="C25" s="567" t="str">
        <f>+IF(OR((C28="National*"),(D28="Urban*"),(E28="Rural*"),(F28="Pre-primary*"),(G28="Primary*"),(H28="Secondary^"),(C28="National*^"),(D28="Urban*^"),(E28="Rural*^"),(F28="Pre-primary*^"),(G28="Primary*^"),(H28="Secondary*^")),"*No basic service estimate available","")</f>
        <v>*No basic service estimate available</v>
      </c>
      <c r="J25" s="567" t="str">
        <f>+IF(OR((J28="National*"),(K28="Urban*"),(L28="Rural*"),(M28="Pre-primary*"),(N28="Primary*"),(O28="Secondary^"),(J28="National*^"),(K28="Urban*^"),(L28="Rural*^"),(M28="Pre-primary*^"),(N28="Primary*^"),(O28="Secondary*^")),"*No basic service estimate available","")</f>
        <v>*No basic service estimate available</v>
      </c>
      <c r="Q25" s="56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6"/>
      <c r="C26" s="567" t="str">
        <f>+IF(OR((C28="National*^"),(D28="Urban*^"),(E28="Rural*^"),(F28="Pre-primary*^"),(G28="Primary*^"),(H28="Secondary*^")),"^Facilities that cannot be classified as improved or unimproved are treated as limited","")</f>
        <v/>
      </c>
      <c r="J26" s="567" t="str">
        <f>+IF(OR((J28="National*^"),(K28="Urban*^"),(L28="Rural*^"),(M28="Pre-primary*^"),(N28="Primary*^"),(O28="Secondary*^")),"^Facilities that cannot be classified as improved or unimproved are treated as limited","")</f>
        <v/>
      </c>
      <c r="Q26" s="567" t="str">
        <f>+IF(OR((Q28="National*^"),(R28="Urban*^"),(S28="Rural*^"),(T28="Pre-primary*^"),(U28="Primary*^"),(V28="Secondary*^")),"^Facilities that cannot be classified as having water or not are treated as limited","")</f>
        <v/>
      </c>
    </row>
    <row xmlns:x14ac="http://schemas.microsoft.com/office/spreadsheetml/2009/9/ac" r="27" x14ac:dyDescent="0.2">
      <c r="B27" s="568" t="str">
        <f>+Introduction!C7</f>
        <v>Slovenia</v>
      </c>
      <c r="C27" s="569" t="s">
        <v>206</v>
      </c>
      <c r="D27" s="569"/>
      <c r="E27" s="569"/>
      <c r="F27" s="569"/>
      <c r="G27" s="569"/>
      <c r="H27" s="569"/>
      <c r="I27" s="570" t="str">
        <f>+B27</f>
        <v>Slovenia</v>
      </c>
      <c r="J27" s="571" t="s">
        <v>14</v>
      </c>
      <c r="K27" s="572"/>
      <c r="L27" s="572"/>
      <c r="M27" s="572"/>
      <c r="N27" s="572"/>
      <c r="O27" s="572"/>
      <c r="P27" s="573" t="str">
        <f>+B27</f>
        <v>Slovenia</v>
      </c>
      <c r="Q27" s="574" t="s">
        <v>15</v>
      </c>
      <c r="R27" s="574"/>
      <c r="S27" s="574"/>
      <c r="T27" s="574"/>
      <c r="U27" s="574"/>
      <c r="V27" s="575"/>
      <c r="AM27" s="557"/>
      <c r="AN27" s="557"/>
      <c r="AO27" s="557"/>
      <c r="AP27" s="557"/>
      <c r="AQ27" s="557"/>
      <c r="AR27" s="557"/>
      <c r="AS27" s="557"/>
      <c r="AT27" s="557"/>
      <c r="AU27" s="557"/>
    </row>
    <row xmlns:x14ac="http://schemas.microsoft.com/office/spreadsheetml/2009/9/ac" r="28" x14ac:dyDescent="0.2">
      <c r="B28" s="576"/>
      <c r="C28" s="577" t="str">
        <f>IF(AND(C30=0.0000000001,C31=0.0000000001,C32=0.0000000001), "National*",IF(AND(C30=0.0000000001,ISNUMBER(C32)),"National*", "National"))</f>
        <v>National</v>
      </c>
      <c r="D28" s="578" t="str">
        <f>IF(AND(D30=0.0000000001,D31=0.0000000001,D32=0.0000000001), "Urban*",IF(AND(D30=0.0000000001,ISNUMBER(D32)),"Urban*", "Urban"))</f>
        <v>Urban*</v>
      </c>
      <c r="E28" s="578" t="str">
        <f>IF(AND(E30=0.0000000001,E31=0.0000000001,E32=0.0000000001), "Rural*",IF(AND(E30=0.0000000001,ISNUMBER(E32)),"Rural*", "Rural"))</f>
        <v>Rural*</v>
      </c>
      <c r="F28" s="578" t="str">
        <f>IF(AND(F30=0.0000000001,F31=0.0000000001,F32=0.0000000001), "Pre-primary*",IF(AND(F30=0.0000000001,ISNUMBER(F32)),"Pre-primary*", "Pre-primary"))</f>
        <v>Pre-primary*</v>
      </c>
      <c r="G28" s="578" t="str">
        <f>IF(AND(G30=0.0000000001,G31=0.0000000001,G32=0.0000000001), "Primary*",IF(AND(G30=0.0000000001,ISNUMBER(G32)),"Primary*", "Primary"))</f>
        <v>Primary</v>
      </c>
      <c r="H28" s="578" t="str">
        <f>IF(AND(H30=0.0000000001,H31=0.0000000001,H32=0.0000000001), "Secondary*",IF(AND(H30=0.0000000001,ISNUMBER(H32)),"Secondary*", "Secondary"))</f>
        <v>Secondary</v>
      </c>
      <c r="I28" s="576"/>
      <c r="J28" s="579" t="str">
        <f>IF(AND(J30=0.0000000001,J31=0.0000000001,J32=0.0000000001), "National*",IF(AND(J30=0.0000000001,ISNUMBER(J32)),"National*", "National"))</f>
        <v>National</v>
      </c>
      <c r="K28" s="578" t="str">
        <f>IF(AND(K30=0.0000000001,K31=0.0000000001,K32=0.0000000001), "Urban*",IF(AND(K30=0.0000000001,ISNUMBER(K32)),"Urban*", "Urban"))</f>
        <v>Urban*</v>
      </c>
      <c r="L28" s="578" t="str">
        <f>IF(AND(L30=0.0000000001,L31=0.0000000001,L32=0.0000000001), "Rural*",IF(AND(L30=0.0000000001,ISNUMBER(L32)),"Rural*", "Rural"))</f>
        <v>Rural*</v>
      </c>
      <c r="M28" s="578" t="str">
        <f>IF(AND(M30=0.0000000001,M31=0.0000000001,M32=0.0000000001), "Pre-primary*",IF(AND(M30=0.0000000001,ISNUMBER(M32)),"Pre-primary*", "Pre-primary"))</f>
        <v>Pre-primary*</v>
      </c>
      <c r="N28" s="578" t="str">
        <f>IF(AND(N30=0.0000000001,N31=0.0000000001,N32=0.0000000001), "Primary*",IF(AND(N30=0.0000000001,ISNUMBER(N32)),"Primary*", "Primary"))</f>
        <v>Primary</v>
      </c>
      <c r="O28" s="578" t="str">
        <f>IF(AND(O30=0.0000000001,O31=0.0000000001,O32=0.0000000001), "Secondary*",IF(AND(O30=0.0000000001,ISNUMBER(O32)),"Secondary*", "Secondary"))</f>
        <v>Secondary</v>
      </c>
      <c r="P28" s="580"/>
      <c r="Q28" s="581" t="str">
        <f>IF(AND(Q30=0.0000000001,Q31=0.0000000001,Q32=0.0000000001), "National*",IF(AND(Q30=0.0000000001,ISNUMBER(Q32)),"National*", "National"))</f>
        <v>National</v>
      </c>
      <c r="R28" s="578" t="str">
        <f>IF(AND(R30=0.0000000001,R31=0.0000000001,R32=0.0000000001), "Urban*",IF(AND(R30=0.0000000001,ISNUMBER(R32)),"Urban*", "Urban"))</f>
        <v>Urban*</v>
      </c>
      <c r="S28" s="578" t="str">
        <f>IF(AND(S30=0.0000000001,S31=0.0000000001,S32=0.0000000001), "Rural*",IF(AND(S30=0.0000000001,ISNUMBER(S32)),"Rural*", "Rural"))</f>
        <v>Rural*</v>
      </c>
      <c r="T28" s="578" t="str">
        <f>IF(AND(T30=0.0000000001,T31=0.0000000001,T32=0.0000000001), "Pre-primary*",IF(AND(T30=0.0000000001,ISNUMBER(T32)),"Pre-primary*", "Pre-primary"))</f>
        <v>Pre-primary*</v>
      </c>
      <c r="U28" s="578" t="str">
        <f>IF(AND(U30=0.0000000001,U31=0.0000000001,U32=0.0000000001), "Primary*",IF(AND(U30=0.0000000001,ISNUMBER(U32)),"Primary*", "Primary"))</f>
        <v>Primary</v>
      </c>
      <c r="V28" s="582" t="str">
        <f>IF(AND(V30=0.0000000001,V31=0.0000000001,V32=0.0000000001), "Secondary*",IF(AND(V30=0.0000000001,ISNUMBER(V32)),"Secondary*", "Secondary"))</f>
        <v>Secondary</v>
      </c>
      <c r="AM28" s="557"/>
      <c r="AN28" s="557"/>
      <c r="AO28" s="557"/>
      <c r="AP28" s="557"/>
      <c r="AQ28" s="557"/>
      <c r="AR28" s="557"/>
      <c r="AS28" s="557"/>
      <c r="AT28" s="557"/>
      <c r="AU28" s="557"/>
    </row>
    <row xmlns:x14ac="http://schemas.microsoft.com/office/spreadsheetml/2009/9/ac" r="29" ht="15.75" thickBot="true" x14ac:dyDescent="0.25">
      <c r="B29" s="576"/>
      <c r="C29" s="583">
        <f>IF(ISNUMBER(Regressions!B4), Regressions!B4, "-")</f>
        <v>2023</v>
      </c>
      <c r="D29" s="584">
        <f>C29</f>
        <v>2023</v>
      </c>
      <c r="E29" s="584">
        <f>D29</f>
        <v>2023</v>
      </c>
      <c r="F29" s="584">
        <f>E29</f>
        <v>2023</v>
      </c>
      <c r="G29" s="584">
        <f>F29</f>
        <v>2023</v>
      </c>
      <c r="H29" s="584">
        <f>F29</f>
        <v>2023</v>
      </c>
      <c r="I29" s="576"/>
      <c r="J29" s="585">
        <f>IF(ISNUMBER(Regressions!K4), Regressions!K4, "-")</f>
        <v>2023</v>
      </c>
      <c r="K29" s="586">
        <f>J29</f>
        <v>2023</v>
      </c>
      <c r="L29" s="586">
        <f>K29</f>
        <v>2023</v>
      </c>
      <c r="M29" s="586">
        <f>L29</f>
        <v>2023</v>
      </c>
      <c r="N29" s="586">
        <f>M29</f>
        <v>2023</v>
      </c>
      <c r="O29" s="586">
        <f>M29</f>
        <v>2023</v>
      </c>
      <c r="P29" s="580"/>
      <c r="Q29" s="587">
        <f>IF(ISNUMBER(Regressions!T4), Regressions!T4, "-")</f>
        <v>2023</v>
      </c>
      <c r="R29" s="588">
        <f>Q29</f>
        <v>2023</v>
      </c>
      <c r="S29" s="588">
        <f>R29</f>
        <v>2023</v>
      </c>
      <c r="T29" s="588">
        <f>S29</f>
        <v>2023</v>
      </c>
      <c r="U29" s="588">
        <f>T29</f>
        <v>2023</v>
      </c>
      <c r="V29" s="589">
        <f>T29</f>
        <v>2023</v>
      </c>
      <c r="AM29" s="557"/>
      <c r="AN29" s="557"/>
      <c r="AO29" s="557"/>
      <c r="AP29" s="557"/>
      <c r="AQ29" s="557"/>
      <c r="AR29" s="557"/>
      <c r="AS29" s="557"/>
      <c r="AT29" s="557"/>
      <c r="AU29" s="557"/>
    </row>
    <row xmlns:x14ac="http://schemas.microsoft.com/office/spreadsheetml/2009/9/ac" r="30" x14ac:dyDescent="0.2">
      <c r="B30" s="590" t="s">
        <v>154</v>
      </c>
      <c r="C30" s="591">
        <f>IF(ISNUMBER(Regressions!C4), Regressions!C4, 0.0000000001)</f>
        <v>100</v>
      </c>
      <c r="D30" s="591">
        <f>IF(ISNUMBER(Regressions!D4), Regressions!D4, 0.0000000001)</f>
        <v>1E-10</v>
      </c>
      <c r="E30" s="591">
        <f>IF(ISNUMBER(Regressions!E4), Regressions!E4, 0.0000000001)</f>
        <v>1E-10</v>
      </c>
      <c r="F30" s="591">
        <f>IF(ISNUMBER(Regressions!F4), Regressions!F4, 0.0000000001)</f>
        <v>1E-10</v>
      </c>
      <c r="G30" s="591">
        <f>IF(ISNUMBER(Regressions!G4), Regressions!G4, 0.0000000001)</f>
        <v>100</v>
      </c>
      <c r="H30" s="591">
        <f>IF(ISNUMBER(Regressions!H4), Regressions!H4, 0.0000000001)</f>
        <v>100</v>
      </c>
      <c r="I30" s="592" t="s">
        <v>154</v>
      </c>
      <c r="J30" s="591">
        <f>IF(ISNUMBER(Regressions!L4), Regressions!L4,0.0000000001)</f>
        <v>100</v>
      </c>
      <c r="K30" s="591">
        <f>IF(ISNUMBER(Regressions!M4), Regressions!M4,0.0000000001)</f>
        <v>1E-10</v>
      </c>
      <c r="L30" s="591">
        <f>IF(ISNUMBER(Regressions!N4), Regressions!N4,0.0000000001)</f>
        <v>1E-10</v>
      </c>
      <c r="M30" s="591">
        <f>IF(ISNUMBER(Regressions!O4), Regressions!O4,0.0000000001)</f>
        <v>1E-10</v>
      </c>
      <c r="N30" s="591">
        <f>IF(ISNUMBER(Regressions!P4), Regressions!P4,0.0000000001)</f>
        <v>100</v>
      </c>
      <c r="O30" s="591">
        <f>IF(ISNUMBER(Regressions!Q4), Regressions!Q4,0.0000000001)</f>
        <v>100</v>
      </c>
      <c r="P30" s="593" t="s">
        <v>154</v>
      </c>
      <c r="Q30" s="591">
        <f>IF(ISNUMBER(Regressions!U4), Regressions!U4,0.0000000001)</f>
        <v>100</v>
      </c>
      <c r="R30" s="591">
        <f>IF(ISNUMBER(Regressions!V4), Regressions!V4,0.0000000001)</f>
        <v>1E-10</v>
      </c>
      <c r="S30" s="591">
        <f>IF(ISNUMBER(Regressions!W4), Regressions!W4,0.0000000001)</f>
        <v>1E-10</v>
      </c>
      <c r="T30" s="591">
        <f>IF(ISNUMBER(Regressions!X4), Regressions!X4,0.0000000001)</f>
        <v>1E-10</v>
      </c>
      <c r="U30" s="591">
        <f>IF(ISNUMBER(Regressions!Y4), Regressions!Y4,0.0000000001)</f>
        <v>100</v>
      </c>
      <c r="V30" s="594">
        <f>IF(ISNUMBER(Regressions!Z4), Regressions!Z4,0.0000000001)</f>
        <v>100</v>
      </c>
      <c r="AM30" s="557"/>
      <c r="AN30" s="557"/>
      <c r="AO30" s="557"/>
      <c r="AP30" s="557"/>
      <c r="AQ30" s="557"/>
      <c r="AR30" s="557"/>
      <c r="AS30" s="557"/>
      <c r="AT30" s="557"/>
      <c r="AU30" s="557"/>
    </row>
    <row xmlns:x14ac="http://schemas.microsoft.com/office/spreadsheetml/2009/9/ac" r="31" x14ac:dyDescent="0.2">
      <c r="B31" s="595" t="s">
        <v>155</v>
      </c>
      <c r="C31" s="591">
        <f>IF(ISNUMBER(Regressions!C5), Regressions!C5, 0.0000000001)</f>
        <v>0</v>
      </c>
      <c r="D31" s="591">
        <f>IF(ISNUMBER(Regressions!D5), Regressions!D5, 0.0000000001)</f>
        <v>1E-10</v>
      </c>
      <c r="E31" s="591">
        <f>IF(ISNUMBER(Regressions!E5), Regressions!E5, 0.0000000001)</f>
        <v>1E-10</v>
      </c>
      <c r="F31" s="591">
        <f>IF(ISNUMBER(Regressions!F5), Regressions!F5, 0.0000000001)</f>
        <v>1E-10</v>
      </c>
      <c r="G31" s="591">
        <f>IF(ISNUMBER(Regressions!G5), Regressions!G5, 0.0000000001)</f>
        <v>0</v>
      </c>
      <c r="H31" s="591">
        <f>IF(ISNUMBER(Regressions!H5), Regressions!H5, 0.0000000001)</f>
        <v>0</v>
      </c>
      <c r="I31" s="596" t="s">
        <v>155</v>
      </c>
      <c r="J31" s="591">
        <f>IF(ISNUMBER(Regressions!L5), Regressions!L5,0.0000000001)</f>
        <v>0</v>
      </c>
      <c r="K31" s="591">
        <f>IF(ISNUMBER(Regressions!M5), Regressions!M5,0.0000000001)</f>
        <v>1E-10</v>
      </c>
      <c r="L31" s="591">
        <f>IF(ISNUMBER(Regressions!N5), Regressions!N5,0.0000000001)</f>
        <v>1E-10</v>
      </c>
      <c r="M31" s="591">
        <f>IF(ISNUMBER(Regressions!O5), Regressions!O5,0.0000000001)</f>
        <v>1E-10</v>
      </c>
      <c r="N31" s="591">
        <f>IF(ISNUMBER(Regressions!P5), Regressions!P5,0.0000000001)</f>
        <v>0</v>
      </c>
      <c r="O31" s="591">
        <f>IF(ISNUMBER(Regressions!Q5), Regressions!Q5,0.0000000001)</f>
        <v>0</v>
      </c>
      <c r="P31" s="597" t="s">
        <v>155</v>
      </c>
      <c r="Q31" s="591">
        <f>IF(ISNUMBER(Regressions!U5), Regressions!U5,0.0000000001)</f>
        <v>0</v>
      </c>
      <c r="R31" s="591">
        <f>IF(ISNUMBER(Regressions!V5), Regressions!V5,0.0000000001)</f>
        <v>1E-10</v>
      </c>
      <c r="S31" s="591">
        <f>IF(ISNUMBER(Regressions!W5), Regressions!W5,0.0000000001)</f>
        <v>1E-10</v>
      </c>
      <c r="T31" s="591">
        <f>IF(ISNUMBER(Regressions!X5), Regressions!X5,0.0000000001)</f>
        <v>1E-10</v>
      </c>
      <c r="U31" s="591">
        <f>IF(ISNUMBER(Regressions!Y5), Regressions!Y5,0.0000000001)</f>
        <v>0</v>
      </c>
      <c r="V31" s="594">
        <f>IF(ISNUMBER(Regressions!Z5), Regressions!Z5,0.0000000001)</f>
        <v>0</v>
      </c>
      <c r="AM31" s="557"/>
      <c r="AN31" s="557"/>
      <c r="AO31" s="557"/>
      <c r="AP31" s="557"/>
      <c r="AQ31" s="557"/>
      <c r="AR31" s="557"/>
      <c r="AS31" s="557"/>
      <c r="AT31" s="557"/>
      <c r="AU31" s="557"/>
    </row>
    <row xmlns:x14ac="http://schemas.microsoft.com/office/spreadsheetml/2009/9/ac" r="32" x14ac:dyDescent="0.2">
      <c r="B32" s="595" t="s">
        <v>153</v>
      </c>
      <c r="C32" s="591">
        <f>IF(ISNUMBER(Regressions!C6), Regressions!C6, 0.0000000001)</f>
        <v>0</v>
      </c>
      <c r="D32" s="591">
        <f>IF(ISNUMBER(Regressions!D6), Regressions!D6, 0.0000000001)</f>
        <v>1E-10</v>
      </c>
      <c r="E32" s="591">
        <f>IF(ISNUMBER(Regressions!E6), Regressions!E6, 0.0000000001)</f>
        <v>1E-10</v>
      </c>
      <c r="F32" s="591">
        <f>IF(ISNUMBER(Regressions!F6), Regressions!F6, 0.0000000001)</f>
        <v>1E-10</v>
      </c>
      <c r="G32" s="591">
        <f>IF(ISNUMBER(Regressions!G6), Regressions!G6, 0.0000000001)</f>
        <v>0</v>
      </c>
      <c r="H32" s="591">
        <f>IF(ISNUMBER(Regressions!H6), Regressions!H6, 0.0000000001)</f>
        <v>0</v>
      </c>
      <c r="I32" s="598" t="s">
        <v>153</v>
      </c>
      <c r="J32" s="591">
        <f>IF(ISNUMBER(Regressions!L6), Regressions!L6,0.0000000001)</f>
        <v>0</v>
      </c>
      <c r="K32" s="591">
        <f>IF(ISNUMBER(Regressions!M6), Regressions!M6,0.0000000001)</f>
        <v>1E-10</v>
      </c>
      <c r="L32" s="591">
        <f>IF(ISNUMBER(Regressions!N6), Regressions!N6,0.0000000001)</f>
        <v>1E-10</v>
      </c>
      <c r="M32" s="591">
        <f>IF(ISNUMBER(Regressions!O6), Regressions!O6,0.0000000001)</f>
        <v>1E-10</v>
      </c>
      <c r="N32" s="591">
        <f>IF(ISNUMBER(Regressions!P6), Regressions!P6,0.0000000001)</f>
        <v>0</v>
      </c>
      <c r="O32" s="591">
        <f>IF(ISNUMBER(Regressions!Q6), Regressions!Q6,0.0000000001)</f>
        <v>0</v>
      </c>
      <c r="P32" s="599" t="s">
        <v>153</v>
      </c>
      <c r="Q32" s="591">
        <f>IF(ISNUMBER(Regressions!U6), Regressions!U6,0.0000000001)</f>
        <v>0</v>
      </c>
      <c r="R32" s="591">
        <f>IF(ISNUMBER(Regressions!V6), Regressions!V6,0.0000000001)</f>
        <v>1E-10</v>
      </c>
      <c r="S32" s="591">
        <f>IF(ISNUMBER(Regressions!W6), Regressions!W6,0.0000000001)</f>
        <v>1E-10</v>
      </c>
      <c r="T32" s="591">
        <f>IF(ISNUMBER(Regressions!X6), Regressions!X6,0.0000000001)</f>
        <v>1E-10</v>
      </c>
      <c r="U32" s="591">
        <f>IF(ISNUMBER(Regressions!Y6), Regressions!Y6,0.0000000001)</f>
        <v>0</v>
      </c>
      <c r="V32" s="594">
        <f>IF(ISNUMBER(Regressions!Z6), Regressions!Z6,0.0000000001)</f>
        <v>0</v>
      </c>
      <c r="AM32" s="557"/>
      <c r="AN32" s="557"/>
      <c r="AO32" s="557"/>
      <c r="AP32" s="557"/>
      <c r="AQ32" s="557"/>
      <c r="AR32" s="557"/>
      <c r="AS32" s="557"/>
      <c r="AT32" s="557"/>
      <c r="AU32" s="557"/>
    </row>
    <row xmlns:x14ac="http://schemas.microsoft.com/office/spreadsheetml/2009/9/ac" r="33" ht="15.75" thickBot="true" x14ac:dyDescent="0.25">
      <c r="B33" s="600" t="s">
        <v>207</v>
      </c>
      <c r="C33" s="601">
        <f>IF(ISNUMBER(Regressions!C7), Regressions!C7, 0.0000000001)</f>
        <v>0</v>
      </c>
      <c r="D33" s="601">
        <f>IF(ISNUMBER(Regressions!D7), Regressions!D7, 0.0000000001)</f>
        <v>100</v>
      </c>
      <c r="E33" s="601">
        <f>IF(ISNUMBER(Regressions!E7), Regressions!E7, 0.0000000001)</f>
        <v>100</v>
      </c>
      <c r="F33" s="601">
        <f>IF(ISNUMBER(Regressions!F7), Regressions!F7, 0.0000000001)</f>
        <v>100</v>
      </c>
      <c r="G33" s="601">
        <f>IF(ISNUMBER(Regressions!G7), Regressions!G7, 0.0000000001)</f>
        <v>0</v>
      </c>
      <c r="H33" s="601">
        <f>IF(ISNUMBER(Regressions!H7), Regressions!H7, 0.0000000001)</f>
        <v>0</v>
      </c>
      <c r="I33" s="602" t="s">
        <v>207</v>
      </c>
      <c r="J33" s="603">
        <f>IF(ISNUMBER(Regressions!L7), Regressions!L7,0.0000000001)</f>
        <v>0</v>
      </c>
      <c r="K33" s="601">
        <f>IF(ISNUMBER(Regressions!M7), Regressions!M7,0.0000000001)</f>
        <v>100</v>
      </c>
      <c r="L33" s="601">
        <f>IF(ISNUMBER(Regressions!N7), Regressions!N7,0.0000000001)</f>
        <v>100</v>
      </c>
      <c r="M33" s="601">
        <f>IF(ISNUMBER(Regressions!O7), Regressions!O7,0.0000000001)</f>
        <v>100</v>
      </c>
      <c r="N33" s="601">
        <f>IF(ISNUMBER(Regressions!P7), Regressions!P7,0.0000000001)</f>
        <v>0</v>
      </c>
      <c r="O33" s="601">
        <f>IF(ISNUMBER(Regressions!Q7), Regressions!Q7,0.0000000001)</f>
        <v>0</v>
      </c>
      <c r="P33" s="604" t="s">
        <v>207</v>
      </c>
      <c r="Q33" s="603">
        <f>IF(ISNUMBER(Regressions!U7), Regressions!U7,0.0000000001)</f>
        <v>0</v>
      </c>
      <c r="R33" s="603">
        <f>IF(ISNUMBER(Regressions!V7), Regressions!V7,0.0000000001)</f>
        <v>100</v>
      </c>
      <c r="S33" s="601">
        <f>IF(ISNUMBER(Regressions!W7), Regressions!W7,0.0000000001)</f>
        <v>100</v>
      </c>
      <c r="T33" s="601">
        <f>IF(ISNUMBER(Regressions!X7), Regressions!X7,0.0000000001)</f>
        <v>100</v>
      </c>
      <c r="U33" s="601">
        <f>IF(ISNUMBER(Regressions!Y7), Regressions!Y7,0.0000000001)</f>
        <v>0</v>
      </c>
      <c r="V33" s="605">
        <f>IF(ISNUMBER(Regressions!Z7), Regressions!Z7,0.0000000001)</f>
        <v>0</v>
      </c>
    </row>
    <row xmlns:x14ac="http://schemas.microsoft.com/office/spreadsheetml/2009/9/ac" r="34" x14ac:dyDescent="0.2">
      <c r="B34" s="606" t="s">
        <v>241</v>
      </c>
    </row>
    <row xmlns:x14ac="http://schemas.microsoft.com/office/spreadsheetml/2009/9/ac" r="35" ht="6" customHeight="true" x14ac:dyDescent="0.2"/>
    <row xmlns:x14ac="http://schemas.microsoft.com/office/spreadsheetml/2009/9/ac" r="36" s="557" customFormat="true" ht="50.1" customHeight="true" x14ac:dyDescent="0.2">
      <c r="B36" s="607" t="s">
        <v>34</v>
      </c>
      <c r="C36" s="608" t="s">
        <v>249</v>
      </c>
      <c r="D36" s="608"/>
      <c r="E36" s="608"/>
      <c r="F36" s="608"/>
      <c r="G36" s="608"/>
      <c r="H36" s="608"/>
      <c r="I36" s="607" t="s">
        <v>34</v>
      </c>
      <c r="J36" s="609" t="s">
        <v>250</v>
      </c>
      <c r="K36" s="610"/>
      <c r="L36" s="610"/>
      <c r="M36" s="610"/>
      <c r="N36" s="610"/>
      <c r="O36" s="610"/>
      <c r="P36" s="607" t="s">
        <v>34</v>
      </c>
      <c r="Q36" s="611" t="s">
        <v>251</v>
      </c>
      <c r="R36" s="611"/>
      <c r="S36" s="611"/>
      <c r="T36" s="611"/>
      <c r="U36" s="611"/>
      <c r="V36" s="611"/>
    </row>
    <row xmlns:x14ac="http://schemas.microsoft.com/office/spreadsheetml/2009/9/ac" r="37" ht="50.1" customHeight="true" x14ac:dyDescent="0.2">
      <c r="B37" s="607" t="s">
        <v>35</v>
      </c>
      <c r="C37" s="612" t="s">
        <v>252</v>
      </c>
      <c r="D37" s="612"/>
      <c r="E37" s="612"/>
      <c r="F37" s="612"/>
      <c r="G37" s="612"/>
      <c r="H37" s="612"/>
      <c r="I37" s="607" t="s">
        <v>35</v>
      </c>
      <c r="J37" s="612" t="s">
        <v>253</v>
      </c>
      <c r="K37" s="612"/>
      <c r="L37" s="612"/>
      <c r="M37" s="612"/>
      <c r="N37" s="612"/>
      <c r="O37" s="612"/>
      <c r="P37" s="607" t="s">
        <v>35</v>
      </c>
      <c r="Q37" s="612" t="s">
        <v>254</v>
      </c>
      <c r="R37" s="612"/>
      <c r="S37" s="612"/>
      <c r="T37" s="612"/>
      <c r="U37" s="612"/>
      <c r="V37" s="612"/>
    </row>
    <row xmlns:x14ac="http://schemas.microsoft.com/office/spreadsheetml/2009/9/ac" r="38" ht="50.1" customHeight="true" x14ac:dyDescent="0.2">
      <c r="B38" s="607" t="s">
        <v>36</v>
      </c>
      <c r="C38" s="613" t="s">
        <v>255</v>
      </c>
      <c r="D38" s="613"/>
      <c r="E38" s="613"/>
      <c r="F38" s="613"/>
      <c r="G38" s="613"/>
      <c r="H38" s="613"/>
      <c r="I38" s="607" t="s">
        <v>36</v>
      </c>
      <c r="J38" s="613" t="s">
        <v>256</v>
      </c>
      <c r="K38" s="613"/>
      <c r="L38" s="613"/>
      <c r="M38" s="613"/>
      <c r="N38" s="613"/>
      <c r="O38" s="613"/>
      <c r="P38" s="607" t="s">
        <v>36</v>
      </c>
      <c r="Q38" s="613" t="s">
        <v>257</v>
      </c>
      <c r="R38" s="613"/>
      <c r="S38" s="613"/>
      <c r="T38" s="613"/>
      <c r="U38" s="613"/>
      <c r="V38" s="613"/>
    </row>
    <row xmlns:x14ac="http://schemas.microsoft.com/office/spreadsheetml/2009/9/ac" r="39" ht="50.1" customHeight="true" x14ac:dyDescent="0.2">
      <c r="B39" s="607" t="s">
        <v>207</v>
      </c>
      <c r="C39" s="614" t="s">
        <v>258</v>
      </c>
      <c r="D39" s="614"/>
      <c r="E39" s="614"/>
      <c r="F39" s="614"/>
      <c r="G39" s="614"/>
      <c r="H39" s="614"/>
      <c r="I39" s="607" t="s">
        <v>207</v>
      </c>
      <c r="J39" s="614" t="s">
        <v>258</v>
      </c>
      <c r="K39" s="614"/>
      <c r="L39" s="614"/>
      <c r="M39" s="614"/>
      <c r="N39" s="614"/>
      <c r="O39" s="614"/>
      <c r="P39" s="607" t="s">
        <v>207</v>
      </c>
      <c r="Q39" s="614" t="s">
        <v>258</v>
      </c>
      <c r="R39" s="614"/>
      <c r="S39" s="614"/>
      <c r="T39" s="614"/>
      <c r="U39" s="614"/>
      <c r="V39" s="61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2019</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2020</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2021</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str">
        <f ca="true">+RIGHT('Data Summary'!A13,LEN('Data Summary'!A13)-9)</f>
        <v>UIS</v>
      </c>
      <c r="B13" s="32" t="str">
        <f ca="true">+IF(ISTEXT('Data Summary'!B13),'Data Summary'!B13,"")</f>
        <v>Other</v>
      </c>
      <c r="C13" s="318">
        <f ca="true">+VALUE('Data Summary'!C13)</f>
        <v>2022</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f ca="true">+IF(AND(ISNUMBER(OFFSET('Water Data'!$H$4,0,10*ROW('Water Data'!H7))),'Data Summary'!CE13="Yes"),100-OFFSET('Water Data'!$H$4,0,10*ROW('Water Data'!H7)),NA())</f>
        <v>100</v>
      </c>
      <c r="Q13" s="85">
        <f ca="true">+IF(AND(ISNUMBER(OFFSET('Water Data'!$H$6,0,10*ROW('Water Data'!H7))),'Data Summary'!CF13="Yes"),OFFSET('Water Data'!$H$6,0,10*ROW('Water Data'!H7)),NA())</f>
        <v>100</v>
      </c>
      <c r="R13" s="85">
        <f ca="true">+IF(AND(ISNUMBER(OFFSET('Water Data'!$H$9,0,10*ROW('Water Data'!H7))),'Data Summary'!CG13="Yes"),OFFSET('Water Data'!$H$9,0,10*ROW('Water Data'!H7)),NA())</f>
        <v>100</v>
      </c>
      <c r="S13" s="85">
        <f ca="true">+IF(AND(ISNUMBER(OFFSET('Water Data'!$I$4,0,10*ROW('Water Data'!I7))),'Data Summary'!CH13="Yes"),100-OFFSET('Water Data'!$I$4,0,10*ROW('Water Data'!I7)),NA())</f>
        <v>100</v>
      </c>
      <c r="T13" s="85">
        <f ca="true">+IF(AND(ISNUMBER(OFFSET('Water Data'!$I$6,0,10*ROW('Water Data'!I7))),'Data Summary'!CI13="Yes"),OFFSET('Water Data'!$I$6,0,10*ROW('Water Data'!I7)),NA())</f>
        <v>100</v>
      </c>
      <c r="U13" s="85">
        <f ca="true">+IF(AND(ISNUMBER(OFFSET('Water Data'!$I$9,0,10*ROW('Water Data'!I7))),'Data Summary'!CJ13="Yes"),OFFSET('Water Data'!$I$9,0,10*ROW('Water Data'!I7)),NA())</f>
        <v>100</v>
      </c>
      <c r="V13" s="86">
        <f ca="true">+IF(AND(ISNUMBER(OFFSET('Sanitation Data'!$D$4,0,10*ROW('Sanitation Data'!D7))),'Data Summary'!CK13="Yes"),100-OFFSET('Sanitation Data'!$D$4,0,10*ROW('Sanitation Data'!D7)),NA())</f>
        <v>100</v>
      </c>
      <c r="W13" s="86">
        <f ca="true">+IF(AND(ISNUMBER(OFFSET('Sanitation Data'!$D$6,0,10*ROW('Sanitation Data'!D7))),'Data Summary'!CL13="Yes"),OFFSET('Sanitation Data'!$D$6,0,10*ROW('Sanitation Data'!D7)),NA())</f>
        <v>100</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100</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f ca="true">+IF(AND(ISNUMBER(OFFSET('Sanitation Data'!$H$4,0,10*ROW('Sanitation Data'!H7))),'Data Summary'!DE13="Yes"),100-OFFSET('Sanitation Data'!$H$4,0,10*ROW('Sanitation Data'!H7)),NA())</f>
        <v>100</v>
      </c>
      <c r="AQ13" s="86">
        <f ca="true">+IF(AND(ISNUMBER(OFFSET('Sanitation Data'!$H$6,0,10*ROW('Sanitation Data'!H7))),'Data Summary'!DF13="Yes"),OFFSET('Sanitation Data'!$H$6,0,10*ROW('Sanitation Data'!H7)),NA())</f>
        <v>100</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f ca="true">+IF(AND(ISNUMBER(OFFSET('Sanitation Data'!$H$12,0,10*ROW('Sanitation Data'!H7))),'Data Summary'!DI13="Yes"),OFFSET('Sanitation Data'!$H$12,0,10*ROW('Sanitation Data'!H7)),NA())</f>
        <v>100</v>
      </c>
      <c r="AU13" s="86">
        <f ca="true">+IF(AND(ISNUMBER(OFFSET('Sanitation Data'!$I$4,0,10*ROW('Sanitation Data'!I7))),'Data Summary'!DJ13="Yes"),100-OFFSET('Sanitation Data'!$I$4,0,10*ROW('Sanitation Data'!I7)),NA())</f>
        <v>100</v>
      </c>
      <c r="AV13" s="86">
        <f ca="true">+IF(AND(ISNUMBER(OFFSET('Sanitation Data'!$I$6,0,10*ROW('Sanitation Data'!I7))),'Data Summary'!DK13="Yes"),OFFSET('Sanitation Data'!$I$6,0,10*ROW('Sanitation Data'!I7)),NA())</f>
        <v>100</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f ca="true">+IF(AND(ISNUMBER(OFFSET('Sanitation Data'!$I$12,0,10*ROW('Sanitation Data'!I7))),'Data Summary'!DN13="Yes"),OFFSET('Sanitation Data'!$I$12,0,10*ROW('Sanitation Data'!I7)),NA())</f>
        <v>100</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f ca="true">+IF(AND(ISNUMBER(OFFSET('Hygiene Data'!$H$5,0,10*ROW('Hygiene Data'!H7))),'Data Summary'!EA13="Yes"),OFFSET('Hygiene Data'!$H$5,0,10*ROW('Hygiene Data'!H7)),NA())</f>
        <v>100</v>
      </c>
      <c r="BM13" s="87">
        <f ca="true">+IF(AND(ISNUMBER(OFFSET('Hygiene Data'!$H$7,0,10*ROW('Hygiene Data'!H7))),'Data Summary'!EB13="Yes"),OFFSET('Hygiene Data'!$H$7,0,10*ROW('Hygiene Data'!H7)),NA())</f>
        <v>100</v>
      </c>
      <c r="BN13" s="87">
        <f ca="true">+IF(AND(ISNUMBER(OFFSET('Hygiene Data'!$H$9,0,10*ROW('Hygiene Data'!H7))),'Data Summary'!EC13="Yes"),OFFSET('Hygiene Data'!$H$9,0,10*ROW('Hygiene Data'!H7)),NA())</f>
        <v>100</v>
      </c>
      <c r="BO13" s="87">
        <f ca="true">+IF(AND(ISNUMBER(OFFSET('Hygiene Data'!$I$5,0,10*ROW('Hygiene Data'!I7))),'Data Summary'!ED13="Yes"),OFFSET('Hygiene Data'!$I$5,0,10*ROW('Hygiene Data'!I7)),NA())</f>
        <v>100</v>
      </c>
      <c r="BP13" s="87">
        <f ca="true">+IF(AND(ISNUMBER(OFFSET('Hygiene Data'!$I$7,0,10*ROW('Hygiene Data'!I7))),'Data Summary'!EE13="Yes"),OFFSET('Hygiene Data'!$I$7,0,10*ROW('Hygiene Data'!I7)),NA())</f>
        <v>100</v>
      </c>
      <c r="BQ13" s="87">
        <f ca="true">+IF(AND(ISNUMBER(OFFSET('Hygiene Data'!$I$9,0,10*ROW('Hygiene Data'!I7))),'Data Summary'!EF13="Yes"),OFFSET('Hygiene Data'!$I$9,0,10*ROW('Hygiene Data'!I7)),NA())</f>
        <v>100</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18558-1E2A-4F5C-9E0C-43D9309FD7E1}">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377297</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366997</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357616</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348407</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340874</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333186</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326676</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319023</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311596</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307755</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305757</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304572</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307008</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309329</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312258</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315139</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318278</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320860</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323694</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327633</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330583</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334802</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337263</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342328</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191493.32548252109</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186361.0721200562</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181872.76355407719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177973.26629180909</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174895.62734283449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171700.74453208919</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169080.96218582161</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165837.7315420532</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162681.15449890139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161365.17501754759</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161005.5239525986</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161066.80899398809</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163045.8138867188</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164971.34454559331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167236.01458236689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169484.90001197811</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171933.77705696109</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174140.34398117059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176545.94572540279</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179614.95866065979</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182210.73804088589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185570.69830741879</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188027.493277359</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192004.9329232788</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185803.67451747891</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180635.9278799438</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175743.23644592281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170433.73370819091</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165978.37265716551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161485.25546791081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157595.03781417839</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153185.26845794669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148914.84550109861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146389.82498245241</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144751.4760474014</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143505.19100601191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143962.1861132812</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144357.65545440669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145021.98541763311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145654.09998802189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146344.22294303891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146719.65601882941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147148.05427459709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148018.04133934021</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148372.26195911411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149231.30169258121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149235.506722641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150323.0670767212</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77709</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76181</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74784</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73391</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54389</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54144</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54342</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53296</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53542</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54305</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56354</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58483</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62317</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65091</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67248</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67044</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67021</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65481</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64420</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63196</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62745</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62230</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61437</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61403</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87184</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84161</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81665</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79102</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96573</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94854</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93042</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111832</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110493</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109616</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108996</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109144</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109928</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110768</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113248</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117461</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122026</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126299</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129820</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132761</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133889</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133641</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132521</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131139</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212404</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206655</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201167</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195914</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189912</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184188</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179292</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153895</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147561</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143834</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140407</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136945</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134763</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133470</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131762</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130634</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129231</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129080</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129454</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131676</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133949</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138931</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143305</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149786</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5F91-5287-4E98-9853-79C091958D8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242</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Slovenia</v>
      </c>
      <c r="B4" s="321">
        <f>IF(ISBLANK(Regressions!B14), " ", Regressions!B14)</f>
        <v>2000</v>
      </c>
      <c r="C4" s="199" t="str">
        <f>IF(ISBLANK(Regressions!C14), " ", Regressions!C14)</f>
        <v>National</v>
      </c>
      <c r="D4" s="322">
        <f>IF(ISBLANK(Regressions!D14), " ", Regressions!D14)</f>
        <v>377297</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Slovenia</v>
      </c>
      <c r="B5" s="321">
        <f>IF(ISBLANK(Regressions!B15), " ", Regressions!B15)</f>
        <v>2001</v>
      </c>
      <c r="C5" s="326" t="str">
        <f>IF(ISBLANK(Regressions!C15), " ", Regressions!C15)</f>
        <v>National</v>
      </c>
      <c r="D5" s="322">
        <f>IF(ISBLANK(Regressions!D15), " ", Regressions!D15)</f>
        <v>366997</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Slovenia</v>
      </c>
      <c r="B6" s="321">
        <f>IF(ISBLANK(Regressions!B16), " ", Regressions!B16)</f>
        <v>2002</v>
      </c>
      <c r="C6" s="326" t="str">
        <f>IF(ISBLANK(Regressions!C16), " ", Regressions!C16)</f>
        <v>National</v>
      </c>
      <c r="D6" s="322">
        <f>IF(ISBLANK(Regressions!D16), " ", Regressions!D16)</f>
        <v>357616</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Slovenia</v>
      </c>
      <c r="B7" s="321">
        <f>IF(ISBLANK(Regressions!B17), " ", Regressions!B17)</f>
        <v>2003</v>
      </c>
      <c r="C7" s="326" t="str">
        <f>IF(ISBLANK(Regressions!C17), " ", Regressions!C17)</f>
        <v>National</v>
      </c>
      <c r="D7" s="322">
        <f>IF(ISBLANK(Regressions!D17), " ", Regressions!D17)</f>
        <v>348407</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Slovenia</v>
      </c>
      <c r="B8" s="321">
        <f>IF(ISBLANK(Regressions!B18), " ", Regressions!B18)</f>
        <v>2004</v>
      </c>
      <c r="C8" s="326" t="str">
        <f>IF(ISBLANK(Regressions!C18), " ", Regressions!C18)</f>
        <v>National</v>
      </c>
      <c r="D8" s="322">
        <f>IF(ISBLANK(Regressions!D18), " ", Regressions!D18)</f>
        <v>340874</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Slovenia</v>
      </c>
      <c r="B9" s="321">
        <f>IF(ISBLANK(Regressions!B19), " ", Regressions!B19)</f>
        <v>2005</v>
      </c>
      <c r="C9" s="326" t="str">
        <f>IF(ISBLANK(Regressions!C19), " ", Regressions!C19)</f>
        <v>National</v>
      </c>
      <c r="D9" s="322">
        <f>IF(ISBLANK(Regressions!D19), " ", Regressions!D19)</f>
        <v>333186</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Slovenia</v>
      </c>
      <c r="B10" s="321">
        <f>IF(ISBLANK(Regressions!B20), " ", Regressions!B20)</f>
        <v>2006</v>
      </c>
      <c r="C10" s="326" t="str">
        <f>IF(ISBLANK(Regressions!C20), " ", Regressions!C20)</f>
        <v>National</v>
      </c>
      <c r="D10" s="322">
        <f>IF(ISBLANK(Regressions!D20), " ", Regressions!D20)</f>
        <v>326676</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Slovenia</v>
      </c>
      <c r="B11" s="321">
        <f>IF(ISBLANK(Regressions!B21), " ", Regressions!B21)</f>
        <v>2007</v>
      </c>
      <c r="C11" s="326" t="str">
        <f>IF(ISBLANK(Regressions!C21), " ", Regressions!C21)</f>
        <v>National</v>
      </c>
      <c r="D11" s="322">
        <f>IF(ISBLANK(Regressions!D21), " ", Regressions!D21)</f>
        <v>319023</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Slovenia</v>
      </c>
      <c r="B12" s="321">
        <f>IF(ISBLANK(Regressions!B22), " ", Regressions!B22)</f>
        <v>2008</v>
      </c>
      <c r="C12" s="326" t="str">
        <f>IF(ISBLANK(Regressions!C22), " ", Regressions!C22)</f>
        <v>National</v>
      </c>
      <c r="D12" s="322">
        <f>IF(ISBLANK(Regressions!D22), " ", Regressions!D22)</f>
        <v>311596</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Slovenia</v>
      </c>
      <c r="B13" s="321">
        <f>IF(ISBLANK(Regressions!B23), " ", Regressions!B23)</f>
        <v>2009</v>
      </c>
      <c r="C13" s="326" t="str">
        <f>IF(ISBLANK(Regressions!C23), " ", Regressions!C23)</f>
        <v>National</v>
      </c>
      <c r="D13" s="322">
        <f>IF(ISBLANK(Regressions!D23), " ", Regressions!D23)</f>
        <v>307755</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Slovenia</v>
      </c>
      <c r="B14" s="321">
        <f>IF(ISBLANK(Regressions!B24), " ", Regressions!B24)</f>
        <v>2010</v>
      </c>
      <c r="C14" s="326" t="str">
        <f>IF(ISBLANK(Regressions!C24), " ", Regressions!C24)</f>
        <v>National</v>
      </c>
      <c r="D14" s="322">
        <f>IF(ISBLANK(Regressions!D24), " ", Regressions!D24)</f>
        <v>305757</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Slovenia</v>
      </c>
      <c r="B15" s="321">
        <f>IF(ISBLANK(Regressions!B25), " ", Regressions!B25)</f>
        <v>2011</v>
      </c>
      <c r="C15" s="326" t="str">
        <f>IF(ISBLANK(Regressions!C25), " ", Regressions!C25)</f>
        <v>National</v>
      </c>
      <c r="D15" s="322">
        <f>IF(ISBLANK(Regressions!D25), " ", Regressions!D25)</f>
        <v>304572</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Slovenia</v>
      </c>
      <c r="B16" s="321">
        <f>IF(ISBLANK(Regressions!B26), " ", Regressions!B26)</f>
        <v>2012</v>
      </c>
      <c r="C16" s="326" t="str">
        <f>IF(ISBLANK(Regressions!C26), " ", Regressions!C26)</f>
        <v>National</v>
      </c>
      <c r="D16" s="322">
        <f>IF(ISBLANK(Regressions!D26), " ", Regressions!D26)</f>
        <v>307008</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Slovenia</v>
      </c>
      <c r="B17" s="321">
        <f>IF(ISBLANK(Regressions!B27), " ", Regressions!B27)</f>
        <v>2013</v>
      </c>
      <c r="C17" s="326" t="str">
        <f>IF(ISBLANK(Regressions!C27), " ", Regressions!C27)</f>
        <v>National</v>
      </c>
      <c r="D17" s="322">
        <f>IF(ISBLANK(Regressions!D27), " ", Regressions!D27)</f>
        <v>309329</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Slovenia</v>
      </c>
      <c r="B18" s="321">
        <f>IF(ISBLANK(Regressions!B28), " ", Regressions!B28)</f>
        <v>2014</v>
      </c>
      <c r="C18" s="326" t="str">
        <f>IF(ISBLANK(Regressions!C28), " ", Regressions!C28)</f>
        <v>National</v>
      </c>
      <c r="D18" s="322">
        <f>IF(ISBLANK(Regressions!D28), " ", Regressions!D28)</f>
        <v>312258</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Slovenia</v>
      </c>
      <c r="B19" s="321">
        <f>IF(ISBLANK(Regressions!B29), " ", Regressions!B29)</f>
        <v>2015</v>
      </c>
      <c r="C19" s="326" t="str">
        <f>IF(ISBLANK(Regressions!C29), " ", Regressions!C29)</f>
        <v>National</v>
      </c>
      <c r="D19" s="322">
        <f>IF(ISBLANK(Regressions!D29), " ", Regressions!D29)</f>
        <v>315139</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Slovenia</v>
      </c>
      <c r="B20" s="321">
        <f>IF(ISBLANK(Regressions!B30), " ", Regressions!B30)</f>
        <v>2016</v>
      </c>
      <c r="C20" s="326" t="str">
        <f>IF(ISBLANK(Regressions!C30), " ", Regressions!C30)</f>
        <v>National</v>
      </c>
      <c r="D20" s="322">
        <f>IF(ISBLANK(Regressions!D30), " ", Regressions!D30)</f>
        <v>318278</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Slovenia</v>
      </c>
      <c r="B21" s="321">
        <f>IF(ISBLANK(Regressions!B31), " ", Regressions!B31)</f>
        <v>2017</v>
      </c>
      <c r="C21" s="326" t="str">
        <f>IF(ISBLANK(Regressions!C31), " ", Regressions!C31)</f>
        <v>National</v>
      </c>
      <c r="D21" s="322">
        <f>IF(ISBLANK(Regressions!D31), " ", Regressions!D31)</f>
        <v>320860</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Slovenia</v>
      </c>
      <c r="B22" s="321">
        <f>IF(ISBLANK(Regressions!B32), " ", Regressions!B32)</f>
        <v>2018</v>
      </c>
      <c r="C22" s="326" t="str">
        <f>IF(ISBLANK(Regressions!C32), " ", Regressions!C32)</f>
        <v>National</v>
      </c>
      <c r="D22" s="322">
        <f>IF(ISBLANK(Regressions!D32), " ", Regressions!D32)</f>
        <v>323694</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Slovenia</v>
      </c>
      <c r="B23" s="321">
        <f>IF(ISBLANK(Regressions!B33), " ", Regressions!B33)</f>
        <v>2019</v>
      </c>
      <c r="C23" s="326" t="str">
        <f>IF(ISBLANK(Regressions!C33), " ", Regressions!C33)</f>
        <v>National</v>
      </c>
      <c r="D23" s="322">
        <f>IF(ISBLANK(Regressions!D33), " ", Regressions!D33)</f>
        <v>327633</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Slovenia</v>
      </c>
      <c r="B24" s="321">
        <f>IF(ISBLANK(Regressions!B34), " ", Regressions!B34)</f>
        <v>2020</v>
      </c>
      <c r="C24" s="326" t="str">
        <f>IF(ISBLANK(Regressions!C34), " ", Regressions!C34)</f>
        <v>National</v>
      </c>
      <c r="D24" s="322">
        <f>IF(ISBLANK(Regressions!D34), " ", Regressions!D34)</f>
        <v>330583</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Slovenia</v>
      </c>
      <c r="B25" s="372">
        <f>IF(ISBLANK(Regressions!B35), " ", Regressions!B35)</f>
        <v>2021</v>
      </c>
      <c r="C25" s="373" t="str">
        <f>IF(ISBLANK(Regressions!C35), " ", Regressions!C35)</f>
        <v>National</v>
      </c>
      <c r="D25" s="374">
        <f>IF(ISBLANK(Regressions!D35), " ", Regressions!D35)</f>
        <v>334802</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Slovenia</v>
      </c>
      <c r="B26" s="321">
        <f>IF(ISBLANK(Regressions!B36), " ", Regressions!B36)</f>
        <v>2022</v>
      </c>
      <c r="C26" s="326" t="str">
        <f>IF(ISBLANK(Regressions!C36), " ", Regressions!C36)</f>
        <v>National</v>
      </c>
      <c r="D26" s="322">
        <f>IF(ISBLANK(Regressions!D36), " ", Regressions!D36)</f>
        <v>337263</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Slovenia</v>
      </c>
      <c r="B27" s="328">
        <f>IF(ISBLANK(Regressions!B37), " ", Regressions!B37)</f>
        <v>2023</v>
      </c>
      <c r="C27" s="329" t="str">
        <f>IF(ISBLANK(Regressions!C37), " ", Regressions!C37)</f>
        <v>National</v>
      </c>
      <c r="D27" s="330">
        <f>IF(ISBLANK(Regressions!D37), " ", Regressions!D37)</f>
        <v>342328</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Slovenia</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Slovenia</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Slovenia</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Slovenia</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Slovenia</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Slovenia</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Slovenia</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Slovenia</v>
      </c>
      <c r="B35" s="321">
        <f>IF(ISBLANK(Regressions!B45), " ", Regressions!B45)</f>
        <v>2000</v>
      </c>
      <c r="C35" s="326" t="str">
        <f>IF(ISBLANK(Regressions!C45), " ", Regressions!C45)</f>
        <v>Urban</v>
      </c>
      <c r="D35" s="322">
        <f>IF(ISBLANK(Regressions!D45), " ", Regressions!D45)</f>
        <v>191493.32548252109</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Slovenia</v>
      </c>
      <c r="B36" s="321">
        <f>IF(ISBLANK(Regressions!B46), " ", Regressions!B46)</f>
        <v>2001</v>
      </c>
      <c r="C36" s="326" t="str">
        <f>IF(ISBLANK(Regressions!C46), " ", Regressions!C46)</f>
        <v>Urban</v>
      </c>
      <c r="D36" s="322">
        <f>IF(ISBLANK(Regressions!D46), " ", Regressions!D46)</f>
        <v>186361.0721200562</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Slovenia</v>
      </c>
      <c r="B37" s="321">
        <f>IF(ISBLANK(Regressions!B47), " ", Regressions!B47)</f>
        <v>2002</v>
      </c>
      <c r="C37" s="326" t="str">
        <f>IF(ISBLANK(Regressions!C47), " ", Regressions!C47)</f>
        <v>Urban</v>
      </c>
      <c r="D37" s="322">
        <f>IF(ISBLANK(Regressions!D47), " ", Regressions!D47)</f>
        <v>181872.76355407719</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Slovenia</v>
      </c>
      <c r="B38" s="321">
        <f>IF(ISBLANK(Regressions!B48), " ", Regressions!B48)</f>
        <v>2003</v>
      </c>
      <c r="C38" s="326" t="str">
        <f>IF(ISBLANK(Regressions!C48), " ", Regressions!C48)</f>
        <v>Urban</v>
      </c>
      <c r="D38" s="322">
        <f>IF(ISBLANK(Regressions!D48), " ", Regressions!D48)</f>
        <v>177973.26629180909</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Slovenia</v>
      </c>
      <c r="B39" s="321">
        <f>IF(ISBLANK(Regressions!B49), " ", Regressions!B49)</f>
        <v>2004</v>
      </c>
      <c r="C39" s="326" t="str">
        <f>IF(ISBLANK(Regressions!C49), " ", Regressions!C49)</f>
        <v>Urban</v>
      </c>
      <c r="D39" s="322">
        <f>IF(ISBLANK(Regressions!D49), " ", Regressions!D49)</f>
        <v>174895.62734283449</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Slovenia</v>
      </c>
      <c r="B40" s="321">
        <f>IF(ISBLANK(Regressions!B50), " ", Regressions!B50)</f>
        <v>2005</v>
      </c>
      <c r="C40" s="326" t="str">
        <f>IF(ISBLANK(Regressions!C50), " ", Regressions!C50)</f>
        <v>Urban</v>
      </c>
      <c r="D40" s="322">
        <f>IF(ISBLANK(Regressions!D50), " ", Regressions!D50)</f>
        <v>171700.74453208919</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Slovenia</v>
      </c>
      <c r="B41" s="321">
        <f>IF(ISBLANK(Regressions!B51), " ", Regressions!B51)</f>
        <v>2006</v>
      </c>
      <c r="C41" s="326" t="str">
        <f>IF(ISBLANK(Regressions!C51), " ", Regressions!C51)</f>
        <v>Urban</v>
      </c>
      <c r="D41" s="322">
        <f>IF(ISBLANK(Regressions!D51), " ", Regressions!D51)</f>
        <v>169080.96218582161</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Slovenia</v>
      </c>
      <c r="B42" s="321">
        <f>IF(ISBLANK(Regressions!B52), " ", Regressions!B52)</f>
        <v>2007</v>
      </c>
      <c r="C42" s="326" t="str">
        <f>IF(ISBLANK(Regressions!C52), " ", Regressions!C52)</f>
        <v>Urban</v>
      </c>
      <c r="D42" s="322">
        <f>IF(ISBLANK(Regressions!D52), " ", Regressions!D52)</f>
        <v>165837.7315420532</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Slovenia</v>
      </c>
      <c r="B43" s="321">
        <f>IF(ISBLANK(Regressions!B53), " ", Regressions!B53)</f>
        <v>2008</v>
      </c>
      <c r="C43" s="326" t="str">
        <f>IF(ISBLANK(Regressions!C53), " ", Regressions!C53)</f>
        <v>Urban</v>
      </c>
      <c r="D43" s="322">
        <f>IF(ISBLANK(Regressions!D53), " ", Regressions!D53)</f>
        <v>162681.15449890139</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Slovenia</v>
      </c>
      <c r="B44" s="321">
        <f>IF(ISBLANK(Regressions!B54), " ", Regressions!B54)</f>
        <v>2009</v>
      </c>
      <c r="C44" s="326" t="str">
        <f>IF(ISBLANK(Regressions!C54), " ", Regressions!C54)</f>
        <v>Urban</v>
      </c>
      <c r="D44" s="322">
        <f>IF(ISBLANK(Regressions!D54), " ", Regressions!D54)</f>
        <v>161365.17501754759</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Slovenia</v>
      </c>
      <c r="B45" s="321">
        <f>IF(ISBLANK(Regressions!B55), " ", Regressions!B55)</f>
        <v>2010</v>
      </c>
      <c r="C45" s="326" t="str">
        <f>IF(ISBLANK(Regressions!C55), " ", Regressions!C55)</f>
        <v>Urban</v>
      </c>
      <c r="D45" s="322">
        <f>IF(ISBLANK(Regressions!D55), " ", Regressions!D55)</f>
        <v>161005.5239525986</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Slovenia</v>
      </c>
      <c r="B46" s="321">
        <f>IF(ISBLANK(Regressions!B56), " ", Regressions!B56)</f>
        <v>2011</v>
      </c>
      <c r="C46" s="326" t="str">
        <f>IF(ISBLANK(Regressions!C56), " ", Regressions!C56)</f>
        <v>Urban</v>
      </c>
      <c r="D46" s="322">
        <f>IF(ISBLANK(Regressions!D56), " ", Regressions!D56)</f>
        <v>161066.80899398809</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Slovenia</v>
      </c>
      <c r="B47" s="321">
        <f>IF(ISBLANK(Regressions!B57), " ", Regressions!B57)</f>
        <v>2012</v>
      </c>
      <c r="C47" s="326" t="str">
        <f>IF(ISBLANK(Regressions!C57), " ", Regressions!C57)</f>
        <v>Urban</v>
      </c>
      <c r="D47" s="322">
        <f>IF(ISBLANK(Regressions!D57), " ", Regressions!D57)</f>
        <v>163045.8138867188</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Slovenia</v>
      </c>
      <c r="B48" s="321">
        <f>IF(ISBLANK(Regressions!B58), " ", Regressions!B58)</f>
        <v>2013</v>
      </c>
      <c r="C48" s="326" t="str">
        <f>IF(ISBLANK(Regressions!C58), " ", Regressions!C58)</f>
        <v>Urban</v>
      </c>
      <c r="D48" s="322">
        <f>IF(ISBLANK(Regressions!D58), " ", Regressions!D58)</f>
        <v>164971.34454559331</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Slovenia</v>
      </c>
      <c r="B49" s="321">
        <f>IF(ISBLANK(Regressions!B59), " ", Regressions!B59)</f>
        <v>2014</v>
      </c>
      <c r="C49" s="326" t="str">
        <f>IF(ISBLANK(Regressions!C59), " ", Regressions!C59)</f>
        <v>Urban</v>
      </c>
      <c r="D49" s="322">
        <f>IF(ISBLANK(Regressions!D59), " ", Regressions!D59)</f>
        <v>167236.01458236689</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Slovenia</v>
      </c>
      <c r="B50" s="321">
        <f>IF(ISBLANK(Regressions!B60), " ", Regressions!B60)</f>
        <v>2015</v>
      </c>
      <c r="C50" s="326" t="str">
        <f>IF(ISBLANK(Regressions!C60), " ", Regressions!C60)</f>
        <v>Urban</v>
      </c>
      <c r="D50" s="322">
        <f>IF(ISBLANK(Regressions!D60), " ", Regressions!D60)</f>
        <v>169484.90001197811</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Slovenia</v>
      </c>
      <c r="B51" s="321">
        <f>IF(ISBLANK(Regressions!B61), " ", Regressions!B61)</f>
        <v>2016</v>
      </c>
      <c r="C51" s="326" t="str">
        <f>IF(ISBLANK(Regressions!C61), " ", Regressions!C61)</f>
        <v>Urban</v>
      </c>
      <c r="D51" s="322">
        <f>IF(ISBLANK(Regressions!D61), " ", Regressions!D61)</f>
        <v>171933.77705696109</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Slovenia</v>
      </c>
      <c r="B52" s="321">
        <f>IF(ISBLANK(Regressions!B62), " ", Regressions!B62)</f>
        <v>2017</v>
      </c>
      <c r="C52" s="326" t="str">
        <f>IF(ISBLANK(Regressions!C62), " ", Regressions!C62)</f>
        <v>Urban</v>
      </c>
      <c r="D52" s="322">
        <f>IF(ISBLANK(Regressions!D62), " ", Regressions!D62)</f>
        <v>174140.34398117059</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Slovenia</v>
      </c>
      <c r="B53" s="321">
        <f>IF(ISBLANK(Regressions!B63), " ", Regressions!B63)</f>
        <v>2018</v>
      </c>
      <c r="C53" s="326" t="str">
        <f>IF(ISBLANK(Regressions!C63), " ", Regressions!C63)</f>
        <v>Urban</v>
      </c>
      <c r="D53" s="322">
        <f>IF(ISBLANK(Regressions!D63), " ", Regressions!D63)</f>
        <v>176545.94572540279</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Slovenia</v>
      </c>
      <c r="B54" s="321">
        <f>IF(ISBLANK(Regressions!B64), " ", Regressions!B64)</f>
        <v>2019</v>
      </c>
      <c r="C54" s="326" t="str">
        <f>IF(ISBLANK(Regressions!C64), " ", Regressions!C64)</f>
        <v>Urban</v>
      </c>
      <c r="D54" s="322">
        <f>IF(ISBLANK(Regressions!D64), " ", Regressions!D64)</f>
        <v>179614.95866065979</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Slovenia</v>
      </c>
      <c r="B55" s="321">
        <f>IF(ISBLANK(Regressions!B65), " ", Regressions!B65)</f>
        <v>2020</v>
      </c>
      <c r="C55" s="326" t="str">
        <f>IF(ISBLANK(Regressions!C65), " ", Regressions!C65)</f>
        <v>Urban</v>
      </c>
      <c r="D55" s="322">
        <f>IF(ISBLANK(Regressions!D65), " ", Regressions!D65)</f>
        <v>182210.73804088589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Slovenia</v>
      </c>
      <c r="B56" s="372">
        <f>IF(ISBLANK(Regressions!B66), " ", Regressions!B66)</f>
        <v>2021</v>
      </c>
      <c r="C56" s="373" t="str">
        <f>IF(ISBLANK(Regressions!C66), " ", Regressions!C66)</f>
        <v>Urban</v>
      </c>
      <c r="D56" s="374">
        <f>IF(ISBLANK(Regressions!D66), " ", Regressions!D66)</f>
        <v>185570.69830741879</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Slovenia</v>
      </c>
      <c r="B57" s="321">
        <f>IF(ISBLANK(Regressions!B67), " ", Regressions!B67)</f>
        <v>2022</v>
      </c>
      <c r="C57" s="326" t="str">
        <f>IF(ISBLANK(Regressions!C67), " ", Regressions!C67)</f>
        <v>Urban</v>
      </c>
      <c r="D57" s="322">
        <f>IF(ISBLANK(Regressions!D67), " ", Regressions!D67)</f>
        <v>188027.493277359</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Slovenia</v>
      </c>
      <c r="B58" s="328">
        <f>IF(ISBLANK(Regressions!B68), " ", Regressions!B68)</f>
        <v>2023</v>
      </c>
      <c r="C58" s="329" t="str">
        <f>IF(ISBLANK(Regressions!C68), " ", Regressions!C68)</f>
        <v>Urban</v>
      </c>
      <c r="D58" s="330">
        <f>IF(ISBLANK(Regressions!D68), " ", Regressions!D68)</f>
        <v>192004.9329232788</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Slovenia</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Slovenia</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Slovenia</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Slovenia</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Slovenia</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Slovenia</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Slovenia</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Slovenia</v>
      </c>
      <c r="B66" s="321">
        <f>IF(ISBLANK(Regressions!B76), " ", Regressions!B76)</f>
        <v>2000</v>
      </c>
      <c r="C66" s="326" t="str">
        <f>IF(ISBLANK(Regressions!C76), " ", Regressions!C76)</f>
        <v>Rural</v>
      </c>
      <c r="D66" s="322">
        <f>IF(ISBLANK(Regressions!D76), " ", Regressions!D76)</f>
        <v>185803.67451747891</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Slovenia</v>
      </c>
      <c r="B67" s="321">
        <f>IF(ISBLANK(Regressions!B77), " ", Regressions!B77)</f>
        <v>2001</v>
      </c>
      <c r="C67" s="326" t="str">
        <f>IF(ISBLANK(Regressions!C77), " ", Regressions!C77)</f>
        <v>Rural</v>
      </c>
      <c r="D67" s="322">
        <f>IF(ISBLANK(Regressions!D77), " ", Regressions!D77)</f>
        <v>180635.9278799438</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Slovenia</v>
      </c>
      <c r="B68" s="321">
        <f>IF(ISBLANK(Regressions!B78), " ", Regressions!B78)</f>
        <v>2002</v>
      </c>
      <c r="C68" s="326" t="str">
        <f>IF(ISBLANK(Regressions!C78), " ", Regressions!C78)</f>
        <v>Rural</v>
      </c>
      <c r="D68" s="322">
        <f>IF(ISBLANK(Regressions!D78), " ", Regressions!D78)</f>
        <v>175743.23644592281</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Slovenia</v>
      </c>
      <c r="B69" s="321">
        <f>IF(ISBLANK(Regressions!B79), " ", Regressions!B79)</f>
        <v>2003</v>
      </c>
      <c r="C69" s="326" t="str">
        <f>IF(ISBLANK(Regressions!C79), " ", Regressions!C79)</f>
        <v>Rural</v>
      </c>
      <c r="D69" s="322">
        <f>IF(ISBLANK(Regressions!D79), " ", Regressions!D79)</f>
        <v>170433.73370819091</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Slovenia</v>
      </c>
      <c r="B70" s="321">
        <f>IF(ISBLANK(Regressions!B80), " ", Regressions!B80)</f>
        <v>2004</v>
      </c>
      <c r="C70" s="326" t="str">
        <f>IF(ISBLANK(Regressions!C80), " ", Regressions!C80)</f>
        <v>Rural</v>
      </c>
      <c r="D70" s="322">
        <f>IF(ISBLANK(Regressions!D80), " ", Regressions!D80)</f>
        <v>165978.37265716551</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Slovenia</v>
      </c>
      <c r="B71" s="321">
        <f>IF(ISBLANK(Regressions!B81), " ", Regressions!B81)</f>
        <v>2005</v>
      </c>
      <c r="C71" s="326" t="str">
        <f>IF(ISBLANK(Regressions!C81), " ", Regressions!C81)</f>
        <v>Rural</v>
      </c>
      <c r="D71" s="322">
        <f>IF(ISBLANK(Regressions!D81), " ", Regressions!D81)</f>
        <v>161485.25546791081</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Slovenia</v>
      </c>
      <c r="B72" s="321">
        <f>IF(ISBLANK(Regressions!B82), " ", Regressions!B82)</f>
        <v>2006</v>
      </c>
      <c r="C72" s="326" t="str">
        <f>IF(ISBLANK(Regressions!C82), " ", Regressions!C82)</f>
        <v>Rural</v>
      </c>
      <c r="D72" s="322">
        <f>IF(ISBLANK(Regressions!D82), " ", Regressions!D82)</f>
        <v>157595.03781417839</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Slovenia</v>
      </c>
      <c r="B73" s="321">
        <f>IF(ISBLANK(Regressions!B83), " ", Regressions!B83)</f>
        <v>2007</v>
      </c>
      <c r="C73" s="326" t="str">
        <f>IF(ISBLANK(Regressions!C83), " ", Regressions!C83)</f>
        <v>Rural</v>
      </c>
      <c r="D73" s="322">
        <f>IF(ISBLANK(Regressions!D83), " ", Regressions!D83)</f>
        <v>153185.26845794669</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Slovenia</v>
      </c>
      <c r="B74" s="321">
        <f>IF(ISBLANK(Regressions!B84), " ", Regressions!B84)</f>
        <v>2008</v>
      </c>
      <c r="C74" s="326" t="str">
        <f>IF(ISBLANK(Regressions!C84), " ", Regressions!C84)</f>
        <v>Rural</v>
      </c>
      <c r="D74" s="322">
        <f>IF(ISBLANK(Regressions!D84), " ", Regressions!D84)</f>
        <v>148914.84550109861</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Slovenia</v>
      </c>
      <c r="B75" s="321">
        <f>IF(ISBLANK(Regressions!B85), " ", Regressions!B85)</f>
        <v>2009</v>
      </c>
      <c r="C75" s="326" t="str">
        <f>IF(ISBLANK(Regressions!C85), " ", Regressions!C85)</f>
        <v>Rural</v>
      </c>
      <c r="D75" s="322">
        <f>IF(ISBLANK(Regressions!D85), " ", Regressions!D85)</f>
        <v>146389.82498245241</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Slovenia</v>
      </c>
      <c r="B76" s="321">
        <f>IF(ISBLANK(Regressions!B86), " ", Regressions!B86)</f>
        <v>2010</v>
      </c>
      <c r="C76" s="326" t="str">
        <f>IF(ISBLANK(Regressions!C86), " ", Regressions!C86)</f>
        <v>Rural</v>
      </c>
      <c r="D76" s="322">
        <f>IF(ISBLANK(Regressions!D86), " ", Regressions!D86)</f>
        <v>144751.4760474014</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Slovenia</v>
      </c>
      <c r="B77" s="321">
        <f>IF(ISBLANK(Regressions!B87), " ", Regressions!B87)</f>
        <v>2011</v>
      </c>
      <c r="C77" s="326" t="str">
        <f>IF(ISBLANK(Regressions!C87), " ", Regressions!C87)</f>
        <v>Rural</v>
      </c>
      <c r="D77" s="322">
        <f>IF(ISBLANK(Regressions!D87), " ", Regressions!D87)</f>
        <v>143505.19100601191</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Slovenia</v>
      </c>
      <c r="B78" s="321">
        <f>IF(ISBLANK(Regressions!B88), " ", Regressions!B88)</f>
        <v>2012</v>
      </c>
      <c r="C78" s="326" t="str">
        <f>IF(ISBLANK(Regressions!C88), " ", Regressions!C88)</f>
        <v>Rural</v>
      </c>
      <c r="D78" s="322">
        <f>IF(ISBLANK(Regressions!D88), " ", Regressions!D88)</f>
        <v>143962.1861132812</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Slovenia</v>
      </c>
      <c r="B79" s="321">
        <f>IF(ISBLANK(Regressions!B89), " ", Regressions!B89)</f>
        <v>2013</v>
      </c>
      <c r="C79" s="326" t="str">
        <f>IF(ISBLANK(Regressions!C89), " ", Regressions!C89)</f>
        <v>Rural</v>
      </c>
      <c r="D79" s="322">
        <f>IF(ISBLANK(Regressions!D89), " ", Regressions!D89)</f>
        <v>144357.65545440669</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Slovenia</v>
      </c>
      <c r="B80" s="321">
        <f>IF(ISBLANK(Regressions!B90), " ", Regressions!B90)</f>
        <v>2014</v>
      </c>
      <c r="C80" s="326" t="str">
        <f>IF(ISBLANK(Regressions!C90), " ", Regressions!C90)</f>
        <v>Rural</v>
      </c>
      <c r="D80" s="322">
        <f>IF(ISBLANK(Regressions!D90), " ", Regressions!D90)</f>
        <v>145021.98541763311</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Slovenia</v>
      </c>
      <c r="B81" s="321">
        <f>IF(ISBLANK(Regressions!B91), " ", Regressions!B91)</f>
        <v>2015</v>
      </c>
      <c r="C81" s="326" t="str">
        <f>IF(ISBLANK(Regressions!C91), " ", Regressions!C91)</f>
        <v>Rural</v>
      </c>
      <c r="D81" s="322">
        <f>IF(ISBLANK(Regressions!D91), " ", Regressions!D91)</f>
        <v>145654.09998802189</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Slovenia</v>
      </c>
      <c r="B82" s="321">
        <f>IF(ISBLANK(Regressions!B92), " ", Regressions!B92)</f>
        <v>2016</v>
      </c>
      <c r="C82" s="326" t="str">
        <f>IF(ISBLANK(Regressions!C92), " ", Regressions!C92)</f>
        <v>Rural</v>
      </c>
      <c r="D82" s="322">
        <f>IF(ISBLANK(Regressions!D92), " ", Regressions!D92)</f>
        <v>146344.22294303891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Slovenia</v>
      </c>
      <c r="B83" s="321">
        <f>IF(ISBLANK(Regressions!B93), " ", Regressions!B93)</f>
        <v>2017</v>
      </c>
      <c r="C83" s="326" t="str">
        <f>IF(ISBLANK(Regressions!C93), " ", Regressions!C93)</f>
        <v>Rural</v>
      </c>
      <c r="D83" s="322">
        <f>IF(ISBLANK(Regressions!D93), " ", Regressions!D93)</f>
        <v>146719.65601882941</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Slovenia</v>
      </c>
      <c r="B84" s="321">
        <f>IF(ISBLANK(Regressions!B94), " ", Regressions!B94)</f>
        <v>2018</v>
      </c>
      <c r="C84" s="326" t="str">
        <f>IF(ISBLANK(Regressions!C94), " ", Regressions!C94)</f>
        <v>Rural</v>
      </c>
      <c r="D84" s="322">
        <f>IF(ISBLANK(Regressions!D94), " ", Regressions!D94)</f>
        <v>147148.05427459709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Slovenia</v>
      </c>
      <c r="B85" s="321">
        <f>IF(ISBLANK(Regressions!B95), " ", Regressions!B95)</f>
        <v>2019</v>
      </c>
      <c r="C85" s="326" t="str">
        <f>IF(ISBLANK(Regressions!C95), " ", Regressions!C95)</f>
        <v>Rural</v>
      </c>
      <c r="D85" s="322">
        <f>IF(ISBLANK(Regressions!D95), " ", Regressions!D95)</f>
        <v>148018.04133934021</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Slovenia</v>
      </c>
      <c r="B86" s="321">
        <f>IF(ISBLANK(Regressions!B96), " ", Regressions!B96)</f>
        <v>2020</v>
      </c>
      <c r="C86" s="326" t="str">
        <f>IF(ISBLANK(Regressions!C96), " ", Regressions!C96)</f>
        <v>Rural</v>
      </c>
      <c r="D86" s="322">
        <f>IF(ISBLANK(Regressions!D96), " ", Regressions!D96)</f>
        <v>148372.26195911411</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Slovenia</v>
      </c>
      <c r="B87" s="372">
        <f>IF(ISBLANK(Regressions!B97), " ", Regressions!B97)</f>
        <v>2021</v>
      </c>
      <c r="C87" s="373" t="str">
        <f>IF(ISBLANK(Regressions!C97), " ", Regressions!C97)</f>
        <v>Rural</v>
      </c>
      <c r="D87" s="374">
        <f>IF(ISBLANK(Regressions!D97), " ", Regressions!D97)</f>
        <v>149231.30169258121</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Slovenia</v>
      </c>
      <c r="B88" s="321">
        <f>IF(ISBLANK(Regressions!B98), " ", Regressions!B98)</f>
        <v>2022</v>
      </c>
      <c r="C88" s="326" t="str">
        <f>IF(ISBLANK(Regressions!C98), " ", Regressions!C98)</f>
        <v>Rural</v>
      </c>
      <c r="D88" s="322">
        <f>IF(ISBLANK(Regressions!D98), " ", Regressions!D98)</f>
        <v>149235.506722641</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Slovenia</v>
      </c>
      <c r="B89" s="328">
        <f>IF(ISBLANK(Regressions!B99), " ", Regressions!B99)</f>
        <v>2023</v>
      </c>
      <c r="C89" s="329" t="str">
        <f>IF(ISBLANK(Regressions!C99), " ", Regressions!C99)</f>
        <v>Rural</v>
      </c>
      <c r="D89" s="330">
        <f>IF(ISBLANK(Regressions!D99), " ", Regressions!D99)</f>
        <v>150323.0670767212</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Slovenia</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Slovenia</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Slovenia</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Slovenia</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Slovenia</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Slovenia</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Slovenia</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Slovenia</v>
      </c>
      <c r="B97" s="321">
        <f>IF(ISBLANK(Regressions!B107), " ", Regressions!B107)</f>
        <v>2000</v>
      </c>
      <c r="C97" s="326" t="str">
        <f>IF(ISBLANK(Regressions!C107), " ", Regressions!C107)</f>
        <v>Pre-primary</v>
      </c>
      <c r="D97" s="322">
        <f>IF(ISBLANK(Regressions!D107), " ", Regressions!D107)</f>
        <v>77709</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Slovenia</v>
      </c>
      <c r="B98" s="321">
        <f>IF(ISBLANK(Regressions!B108), " ", Regressions!B108)</f>
        <v>2001</v>
      </c>
      <c r="C98" s="326" t="str">
        <f>IF(ISBLANK(Regressions!C108), " ", Regressions!C108)</f>
        <v>Pre-primary</v>
      </c>
      <c r="D98" s="322">
        <f>IF(ISBLANK(Regressions!D108), " ", Regressions!D108)</f>
        <v>76181</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Slovenia</v>
      </c>
      <c r="B99" s="321">
        <f>IF(ISBLANK(Regressions!B109), " ", Regressions!B109)</f>
        <v>2002</v>
      </c>
      <c r="C99" s="326" t="str">
        <f>IF(ISBLANK(Regressions!C109), " ", Regressions!C109)</f>
        <v>Pre-primary</v>
      </c>
      <c r="D99" s="322">
        <f>IF(ISBLANK(Regressions!D109), " ", Regressions!D109)</f>
        <v>74784</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Slovenia</v>
      </c>
      <c r="B100" s="321">
        <f>IF(ISBLANK(Regressions!B110), " ", Regressions!B110)</f>
        <v>2003</v>
      </c>
      <c r="C100" s="326" t="str">
        <f>IF(ISBLANK(Regressions!C110), " ", Regressions!C110)</f>
        <v>Pre-primary</v>
      </c>
      <c r="D100" s="322">
        <f>IF(ISBLANK(Regressions!D110), " ", Regressions!D110)</f>
        <v>73391</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Slovenia</v>
      </c>
      <c r="B101" s="321">
        <f>IF(ISBLANK(Regressions!B111), " ", Regressions!B111)</f>
        <v>2004</v>
      </c>
      <c r="C101" s="326" t="str">
        <f>IF(ISBLANK(Regressions!C111), " ", Regressions!C111)</f>
        <v>Pre-primary</v>
      </c>
      <c r="D101" s="322">
        <f>IF(ISBLANK(Regressions!D111), " ", Regressions!D111)</f>
        <v>54389</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Slovenia</v>
      </c>
      <c r="B102" s="321">
        <f>IF(ISBLANK(Regressions!B112), " ", Regressions!B112)</f>
        <v>2005</v>
      </c>
      <c r="C102" s="326" t="str">
        <f>IF(ISBLANK(Regressions!C112), " ", Regressions!C112)</f>
        <v>Pre-primary</v>
      </c>
      <c r="D102" s="322">
        <f>IF(ISBLANK(Regressions!D112), " ", Regressions!D112)</f>
        <v>54144</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Slovenia</v>
      </c>
      <c r="B103" s="321">
        <f>IF(ISBLANK(Regressions!B113), " ", Regressions!B113)</f>
        <v>2006</v>
      </c>
      <c r="C103" s="326" t="str">
        <f>IF(ISBLANK(Regressions!C113), " ", Regressions!C113)</f>
        <v>Pre-primary</v>
      </c>
      <c r="D103" s="322">
        <f>IF(ISBLANK(Regressions!D113), " ", Regressions!D113)</f>
        <v>54342</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Slovenia</v>
      </c>
      <c r="B104" s="321">
        <f>IF(ISBLANK(Regressions!B114), " ", Regressions!B114)</f>
        <v>2007</v>
      </c>
      <c r="C104" s="326" t="str">
        <f>IF(ISBLANK(Regressions!C114), " ", Regressions!C114)</f>
        <v>Pre-primary</v>
      </c>
      <c r="D104" s="322">
        <f>IF(ISBLANK(Regressions!D114), " ", Regressions!D114)</f>
        <v>53296</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Slovenia</v>
      </c>
      <c r="B105" s="321">
        <f>IF(ISBLANK(Regressions!B115), " ", Regressions!B115)</f>
        <v>2008</v>
      </c>
      <c r="C105" s="326" t="str">
        <f>IF(ISBLANK(Regressions!C115), " ", Regressions!C115)</f>
        <v>Pre-primary</v>
      </c>
      <c r="D105" s="322">
        <f>IF(ISBLANK(Regressions!D115), " ", Regressions!D115)</f>
        <v>53542</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Slovenia</v>
      </c>
      <c r="B106" s="321">
        <f>IF(ISBLANK(Regressions!B116), " ", Regressions!B116)</f>
        <v>2009</v>
      </c>
      <c r="C106" s="326" t="str">
        <f>IF(ISBLANK(Regressions!C116), " ", Regressions!C116)</f>
        <v>Pre-primary</v>
      </c>
      <c r="D106" s="322">
        <f>IF(ISBLANK(Regressions!D116), " ", Regressions!D116)</f>
        <v>54305</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Slovenia</v>
      </c>
      <c r="B107" s="321">
        <f>IF(ISBLANK(Regressions!B117), " ", Regressions!B117)</f>
        <v>2010</v>
      </c>
      <c r="C107" s="326" t="str">
        <f>IF(ISBLANK(Regressions!C117), " ", Regressions!C117)</f>
        <v>Pre-primary</v>
      </c>
      <c r="D107" s="322">
        <f>IF(ISBLANK(Regressions!D117), " ", Regressions!D117)</f>
        <v>56354</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Slovenia</v>
      </c>
      <c r="B108" s="321">
        <f>IF(ISBLANK(Regressions!B118), " ", Regressions!B118)</f>
        <v>2011</v>
      </c>
      <c r="C108" s="326" t="str">
        <f>IF(ISBLANK(Regressions!C118), " ", Regressions!C118)</f>
        <v>Pre-primary</v>
      </c>
      <c r="D108" s="322">
        <f>IF(ISBLANK(Regressions!D118), " ", Regressions!D118)</f>
        <v>58483</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Slovenia</v>
      </c>
      <c r="B109" s="321">
        <f>IF(ISBLANK(Regressions!B119), " ", Regressions!B119)</f>
        <v>2012</v>
      </c>
      <c r="C109" s="326" t="str">
        <f>IF(ISBLANK(Regressions!C119), " ", Regressions!C119)</f>
        <v>Pre-primary</v>
      </c>
      <c r="D109" s="322">
        <f>IF(ISBLANK(Regressions!D119), " ", Regressions!D119)</f>
        <v>62317</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Slovenia</v>
      </c>
      <c r="B110" s="321">
        <f>IF(ISBLANK(Regressions!B120), " ", Regressions!B120)</f>
        <v>2013</v>
      </c>
      <c r="C110" s="326" t="str">
        <f>IF(ISBLANK(Regressions!C120), " ", Regressions!C120)</f>
        <v>Pre-primary</v>
      </c>
      <c r="D110" s="322">
        <f>IF(ISBLANK(Regressions!D120), " ", Regressions!D120)</f>
        <v>65091</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Slovenia</v>
      </c>
      <c r="B111" s="321">
        <f>IF(ISBLANK(Regressions!B121), " ", Regressions!B121)</f>
        <v>2014</v>
      </c>
      <c r="C111" s="326" t="str">
        <f>IF(ISBLANK(Regressions!C121), " ", Regressions!C121)</f>
        <v>Pre-primary</v>
      </c>
      <c r="D111" s="322">
        <f>IF(ISBLANK(Regressions!D121), " ", Regressions!D121)</f>
        <v>67248</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Slovenia</v>
      </c>
      <c r="B112" s="321">
        <f>IF(ISBLANK(Regressions!B122), " ", Regressions!B122)</f>
        <v>2015</v>
      </c>
      <c r="C112" s="326" t="str">
        <f>IF(ISBLANK(Regressions!C122), " ", Regressions!C122)</f>
        <v>Pre-primary</v>
      </c>
      <c r="D112" s="322">
        <f>IF(ISBLANK(Regressions!D122), " ", Regressions!D122)</f>
        <v>67044</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Slovenia</v>
      </c>
      <c r="B113" s="321">
        <f>IF(ISBLANK(Regressions!B123), " ", Regressions!B123)</f>
        <v>2016</v>
      </c>
      <c r="C113" s="326" t="str">
        <f>IF(ISBLANK(Regressions!C123), " ", Regressions!C123)</f>
        <v>Pre-primary</v>
      </c>
      <c r="D113" s="322">
        <f>IF(ISBLANK(Regressions!D123), " ", Regressions!D123)</f>
        <v>67021</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Slovenia</v>
      </c>
      <c r="B114" s="321">
        <f>IF(ISBLANK(Regressions!B124), " ", Regressions!B124)</f>
        <v>2017</v>
      </c>
      <c r="C114" s="326" t="str">
        <f>IF(ISBLANK(Regressions!C124), " ", Regressions!C124)</f>
        <v>Pre-primary</v>
      </c>
      <c r="D114" s="322">
        <f>IF(ISBLANK(Regressions!D124), " ", Regressions!D124)</f>
        <v>65481</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Slovenia</v>
      </c>
      <c r="B115" s="321">
        <f>IF(ISBLANK(Regressions!B125), " ", Regressions!B125)</f>
        <v>2018</v>
      </c>
      <c r="C115" s="326" t="str">
        <f>IF(ISBLANK(Regressions!C125), " ", Regressions!C125)</f>
        <v>Pre-primary</v>
      </c>
      <c r="D115" s="322">
        <f>IF(ISBLANK(Regressions!D125), " ", Regressions!D125)</f>
        <v>64420</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Slovenia</v>
      </c>
      <c r="B116" s="321">
        <f>IF(ISBLANK(Regressions!B126), " ", Regressions!B126)</f>
        <v>2019</v>
      </c>
      <c r="C116" s="326" t="str">
        <f>IF(ISBLANK(Regressions!C126), " ", Regressions!C126)</f>
        <v>Pre-primary</v>
      </c>
      <c r="D116" s="322">
        <f>IF(ISBLANK(Regressions!D126), " ", Regressions!D126)</f>
        <v>63196</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Slovenia</v>
      </c>
      <c r="B117" s="321">
        <f>IF(ISBLANK(Regressions!B127), " ", Regressions!B127)</f>
        <v>2020</v>
      </c>
      <c r="C117" s="326" t="str">
        <f>IF(ISBLANK(Regressions!C127), " ", Regressions!C127)</f>
        <v>Pre-primary</v>
      </c>
      <c r="D117" s="322">
        <f>IF(ISBLANK(Regressions!D127), " ", Regressions!D127)</f>
        <v>62745</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Slovenia</v>
      </c>
      <c r="B118" s="372">
        <f>IF(ISBLANK(Regressions!B128), " ", Regressions!B128)</f>
        <v>2021</v>
      </c>
      <c r="C118" s="373" t="str">
        <f>IF(ISBLANK(Regressions!C128), " ", Regressions!C128)</f>
        <v>Pre-primary</v>
      </c>
      <c r="D118" s="374">
        <f>IF(ISBLANK(Regressions!D128), " ", Regressions!D128)</f>
        <v>62230</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Slovenia</v>
      </c>
      <c r="B119" s="321">
        <f>IF(ISBLANK(Regressions!B129), " ", Regressions!B129)</f>
        <v>2022</v>
      </c>
      <c r="C119" s="326" t="str">
        <f>IF(ISBLANK(Regressions!C129), " ", Regressions!C129)</f>
        <v>Pre-primary</v>
      </c>
      <c r="D119" s="322">
        <f>IF(ISBLANK(Regressions!D129), " ", Regressions!D129)</f>
        <v>61437</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Slovenia</v>
      </c>
      <c r="B120" s="328">
        <f>IF(ISBLANK(Regressions!B130), " ", Regressions!B130)</f>
        <v>2023</v>
      </c>
      <c r="C120" s="329" t="str">
        <f>IF(ISBLANK(Regressions!C130), " ", Regressions!C130)</f>
        <v>Pre-primary</v>
      </c>
      <c r="D120" s="330">
        <f>IF(ISBLANK(Regressions!D130), " ", Regressions!D130)</f>
        <v>61403</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Slovenia</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Slovenia</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Slovenia</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Slovenia</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Slovenia</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Slovenia</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Slovenia</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Slovenia</v>
      </c>
      <c r="B128" s="321">
        <f>IF(ISBLANK(Regressions!B138), " ", Regressions!B138)</f>
        <v>2000</v>
      </c>
      <c r="C128" s="326" t="str">
        <f>IF(ISBLANK(Regressions!C138), " ", Regressions!C138)</f>
        <v>Primary</v>
      </c>
      <c r="D128" s="322">
        <f>IF(ISBLANK(Regressions!D138), " ", Regressions!D138)</f>
        <v>87184</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Slovenia</v>
      </c>
      <c r="B129" s="321">
        <f>IF(ISBLANK(Regressions!B139), " ", Regressions!B139)</f>
        <v>2001</v>
      </c>
      <c r="C129" s="326" t="str">
        <f>IF(ISBLANK(Regressions!C139), " ", Regressions!C139)</f>
        <v>Primary</v>
      </c>
      <c r="D129" s="322">
        <f>IF(ISBLANK(Regressions!D139), " ", Regressions!D139)</f>
        <v>84161</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Slovenia</v>
      </c>
      <c r="B130" s="321">
        <f>IF(ISBLANK(Regressions!B140), " ", Regressions!B140)</f>
        <v>2002</v>
      </c>
      <c r="C130" s="326" t="str">
        <f>IF(ISBLANK(Regressions!C140), " ", Regressions!C140)</f>
        <v>Primary</v>
      </c>
      <c r="D130" s="322">
        <f>IF(ISBLANK(Regressions!D140), " ", Regressions!D140)</f>
        <v>81665</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Slovenia</v>
      </c>
      <c r="B131" s="321">
        <f>IF(ISBLANK(Regressions!B141), " ", Regressions!B141)</f>
        <v>2003</v>
      </c>
      <c r="C131" s="326" t="str">
        <f>IF(ISBLANK(Regressions!C141), " ", Regressions!C141)</f>
        <v>Primary</v>
      </c>
      <c r="D131" s="322">
        <f>IF(ISBLANK(Regressions!D141), " ", Regressions!D141)</f>
        <v>79102</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Slovenia</v>
      </c>
      <c r="B132" s="321">
        <f>IF(ISBLANK(Regressions!B142), " ", Regressions!B142)</f>
        <v>2004</v>
      </c>
      <c r="C132" s="326" t="str">
        <f>IF(ISBLANK(Regressions!C142), " ", Regressions!C142)</f>
        <v>Primary</v>
      </c>
      <c r="D132" s="322">
        <f>IF(ISBLANK(Regressions!D142), " ", Regressions!D142)</f>
        <v>96573</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Slovenia</v>
      </c>
      <c r="B133" s="321">
        <f>IF(ISBLANK(Regressions!B143), " ", Regressions!B143)</f>
        <v>2005</v>
      </c>
      <c r="C133" s="326" t="str">
        <f>IF(ISBLANK(Regressions!C143), " ", Regressions!C143)</f>
        <v>Primary</v>
      </c>
      <c r="D133" s="322">
        <f>IF(ISBLANK(Regressions!D143), " ", Regressions!D143)</f>
        <v>94854</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Slovenia</v>
      </c>
      <c r="B134" s="321">
        <f>IF(ISBLANK(Regressions!B144), " ", Regressions!B144)</f>
        <v>2006</v>
      </c>
      <c r="C134" s="326" t="str">
        <f>IF(ISBLANK(Regressions!C144), " ", Regressions!C144)</f>
        <v>Primary</v>
      </c>
      <c r="D134" s="322">
        <f>IF(ISBLANK(Regressions!D144), " ", Regressions!D144)</f>
        <v>93042</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Slovenia</v>
      </c>
      <c r="B135" s="321">
        <f>IF(ISBLANK(Regressions!B145), " ", Regressions!B145)</f>
        <v>2007</v>
      </c>
      <c r="C135" s="326" t="str">
        <f>IF(ISBLANK(Regressions!C145), " ", Regressions!C145)</f>
        <v>Primary</v>
      </c>
      <c r="D135" s="322">
        <f>IF(ISBLANK(Regressions!D145), " ", Regressions!D145)</f>
        <v>111832</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Slovenia</v>
      </c>
      <c r="B136" s="321">
        <f>IF(ISBLANK(Regressions!B146), " ", Regressions!B146)</f>
        <v>2008</v>
      </c>
      <c r="C136" s="326" t="str">
        <f>IF(ISBLANK(Regressions!C146), " ", Regressions!C146)</f>
        <v>Primary</v>
      </c>
      <c r="D136" s="322">
        <f>IF(ISBLANK(Regressions!D146), " ", Regressions!D146)</f>
        <v>110493</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Slovenia</v>
      </c>
      <c r="B137" s="321">
        <f>IF(ISBLANK(Regressions!B147), " ", Regressions!B147)</f>
        <v>2009</v>
      </c>
      <c r="C137" s="326" t="str">
        <f>IF(ISBLANK(Regressions!C147), " ", Regressions!C147)</f>
        <v>Primary</v>
      </c>
      <c r="D137" s="322">
        <f>IF(ISBLANK(Regressions!D147), " ", Regressions!D147)</f>
        <v>109616</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Slovenia</v>
      </c>
      <c r="B138" s="321">
        <f>IF(ISBLANK(Regressions!B148), " ", Regressions!B148)</f>
        <v>2010</v>
      </c>
      <c r="C138" s="326" t="str">
        <f>IF(ISBLANK(Regressions!C148), " ", Regressions!C148)</f>
        <v>Primary</v>
      </c>
      <c r="D138" s="322">
        <f>IF(ISBLANK(Regressions!D148), " ", Regressions!D148)</f>
        <v>108996</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Slovenia</v>
      </c>
      <c r="B139" s="321">
        <f>IF(ISBLANK(Regressions!B149), " ", Regressions!B149)</f>
        <v>2011</v>
      </c>
      <c r="C139" s="326" t="str">
        <f>IF(ISBLANK(Regressions!C149), " ", Regressions!C149)</f>
        <v>Primary</v>
      </c>
      <c r="D139" s="322">
        <f>IF(ISBLANK(Regressions!D149), " ", Regressions!D149)</f>
        <v>109144</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Slovenia</v>
      </c>
      <c r="B140" s="321">
        <f>IF(ISBLANK(Regressions!B150), " ", Regressions!B150)</f>
        <v>2012</v>
      </c>
      <c r="C140" s="326" t="str">
        <f>IF(ISBLANK(Regressions!C150), " ", Regressions!C150)</f>
        <v>Primary</v>
      </c>
      <c r="D140" s="322">
        <f>IF(ISBLANK(Regressions!D150), " ", Regressions!D150)</f>
        <v>109928</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Slovenia</v>
      </c>
      <c r="B141" s="321">
        <f>IF(ISBLANK(Regressions!B151), " ", Regressions!B151)</f>
        <v>2013</v>
      </c>
      <c r="C141" s="326" t="str">
        <f>IF(ISBLANK(Regressions!C151), " ", Regressions!C151)</f>
        <v>Primary</v>
      </c>
      <c r="D141" s="322">
        <f>IF(ISBLANK(Regressions!D151), " ", Regressions!D151)</f>
        <v>110768</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Slovenia</v>
      </c>
      <c r="B142" s="321">
        <f>IF(ISBLANK(Regressions!B152), " ", Regressions!B152)</f>
        <v>2014</v>
      </c>
      <c r="C142" s="326" t="str">
        <f>IF(ISBLANK(Regressions!C152), " ", Regressions!C152)</f>
        <v>Primary</v>
      </c>
      <c r="D142" s="322">
        <f>IF(ISBLANK(Regressions!D152), " ", Regressions!D152)</f>
        <v>113248</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Slovenia</v>
      </c>
      <c r="B143" s="321">
        <f>IF(ISBLANK(Regressions!B153), " ", Regressions!B153)</f>
        <v>2015</v>
      </c>
      <c r="C143" s="326" t="str">
        <f>IF(ISBLANK(Regressions!C153), " ", Regressions!C153)</f>
        <v>Primary</v>
      </c>
      <c r="D143" s="322">
        <f>IF(ISBLANK(Regressions!D153), " ", Regressions!D153)</f>
        <v>117461</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Slovenia</v>
      </c>
      <c r="B144" s="321">
        <f>IF(ISBLANK(Regressions!B154), " ", Regressions!B154)</f>
        <v>2016</v>
      </c>
      <c r="C144" s="326" t="str">
        <f>IF(ISBLANK(Regressions!C154), " ", Regressions!C154)</f>
        <v>Primary</v>
      </c>
      <c r="D144" s="322">
        <f>IF(ISBLANK(Regressions!D154), " ", Regressions!D154)</f>
        <v>122026</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Slovenia</v>
      </c>
      <c r="B145" s="321">
        <f>IF(ISBLANK(Regressions!B155), " ", Regressions!B155)</f>
        <v>2017</v>
      </c>
      <c r="C145" s="326" t="str">
        <f>IF(ISBLANK(Regressions!C155), " ", Regressions!C155)</f>
        <v>Primary</v>
      </c>
      <c r="D145" s="322">
        <f>IF(ISBLANK(Regressions!D155), " ", Regressions!D155)</f>
        <v>126299</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Slovenia</v>
      </c>
      <c r="B146" s="321">
        <f>IF(ISBLANK(Regressions!B156), " ", Regressions!B156)</f>
        <v>2018</v>
      </c>
      <c r="C146" s="326" t="str">
        <f>IF(ISBLANK(Regressions!C156), " ", Regressions!C156)</f>
        <v>Primary</v>
      </c>
      <c r="D146" s="322">
        <f>IF(ISBLANK(Regressions!D156), " ", Regressions!D156)</f>
        <v>129820</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Slovenia</v>
      </c>
      <c r="B147" s="321">
        <f>IF(ISBLANK(Regressions!B157), " ", Regressions!B157)</f>
        <v>2019</v>
      </c>
      <c r="C147" s="326" t="str">
        <f>IF(ISBLANK(Regressions!C157), " ", Regressions!C157)</f>
        <v>Primary</v>
      </c>
      <c r="D147" s="322">
        <f>IF(ISBLANK(Regressions!D157), " ", Regressions!D157)</f>
        <v>132761</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Slovenia</v>
      </c>
      <c r="B148" s="321">
        <f>IF(ISBLANK(Regressions!B158), " ", Regressions!B158)</f>
        <v>2020</v>
      </c>
      <c r="C148" s="326" t="str">
        <f>IF(ISBLANK(Regressions!C158), " ", Regressions!C158)</f>
        <v>Primary</v>
      </c>
      <c r="D148" s="322">
        <f>IF(ISBLANK(Regressions!D158), " ", Regressions!D158)</f>
        <v>133889</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Slovenia</v>
      </c>
      <c r="B149" s="372">
        <f>IF(ISBLANK(Regressions!B159), " ", Regressions!B159)</f>
        <v>2021</v>
      </c>
      <c r="C149" s="373" t="str">
        <f>IF(ISBLANK(Regressions!C159), " ", Regressions!C159)</f>
        <v>Primary</v>
      </c>
      <c r="D149" s="374">
        <f>IF(ISBLANK(Regressions!D159), " ", Regressions!D159)</f>
        <v>133641</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Slovenia</v>
      </c>
      <c r="B150" s="321">
        <f>IF(ISBLANK(Regressions!B160), " ", Regressions!B160)</f>
        <v>2022</v>
      </c>
      <c r="C150" s="326" t="str">
        <f>IF(ISBLANK(Regressions!C160), " ", Regressions!C160)</f>
        <v>Primary</v>
      </c>
      <c r="D150" s="322">
        <f>IF(ISBLANK(Regressions!D160), " ", Regressions!D160)</f>
        <v>132521</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Slovenia</v>
      </c>
      <c r="B151" s="328">
        <f>IF(ISBLANK(Regressions!B161), " ", Regressions!B161)</f>
        <v>2023</v>
      </c>
      <c r="C151" s="329" t="str">
        <f>IF(ISBLANK(Regressions!C161), " ", Regressions!C161)</f>
        <v>Primary</v>
      </c>
      <c r="D151" s="330">
        <f>IF(ISBLANK(Regressions!D161), " ", Regressions!D161)</f>
        <v>131139</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Slovenia</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Slovenia</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Slovenia</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Slovenia</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Slovenia</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Slovenia</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Slovenia</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Slovenia</v>
      </c>
      <c r="B159" s="321">
        <f>IF(ISBLANK(Regressions!B169), " ", Regressions!B169)</f>
        <v>2000</v>
      </c>
      <c r="C159" s="326" t="str">
        <f>IF(ISBLANK(Regressions!C169), " ", Regressions!C169)</f>
        <v>Secondary</v>
      </c>
      <c r="D159" s="322">
        <f>IF(ISBLANK(Regressions!D169), " ", Regressions!D169)</f>
        <v>212404</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Slovenia</v>
      </c>
      <c r="B160" s="321">
        <f>IF(ISBLANK(Regressions!B170), " ", Regressions!B170)</f>
        <v>2001</v>
      </c>
      <c r="C160" s="326" t="str">
        <f>IF(ISBLANK(Regressions!C170), " ", Regressions!C170)</f>
        <v>Secondary</v>
      </c>
      <c r="D160" s="322">
        <f>IF(ISBLANK(Regressions!D170), " ", Regressions!D170)</f>
        <v>206655</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Slovenia</v>
      </c>
      <c r="B161" s="321">
        <f>IF(ISBLANK(Regressions!B171), " ", Regressions!B171)</f>
        <v>2002</v>
      </c>
      <c r="C161" s="326" t="str">
        <f>IF(ISBLANK(Regressions!C171), " ", Regressions!C171)</f>
        <v>Secondary</v>
      </c>
      <c r="D161" s="322">
        <f>IF(ISBLANK(Regressions!D171), " ", Regressions!D171)</f>
        <v>201167</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Slovenia</v>
      </c>
      <c r="B162" s="321">
        <f>IF(ISBLANK(Regressions!B172), " ", Regressions!B172)</f>
        <v>2003</v>
      </c>
      <c r="C162" s="326" t="str">
        <f>IF(ISBLANK(Regressions!C172), " ", Regressions!C172)</f>
        <v>Secondary</v>
      </c>
      <c r="D162" s="322">
        <f>IF(ISBLANK(Regressions!D172), " ", Regressions!D172)</f>
        <v>195914</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Slovenia</v>
      </c>
      <c r="B163" s="321">
        <f>IF(ISBLANK(Regressions!B173), " ", Regressions!B173)</f>
        <v>2004</v>
      </c>
      <c r="C163" s="326" t="str">
        <f>IF(ISBLANK(Regressions!C173), " ", Regressions!C173)</f>
        <v>Secondary</v>
      </c>
      <c r="D163" s="322">
        <f>IF(ISBLANK(Regressions!D173), " ", Regressions!D173)</f>
        <v>189912</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Slovenia</v>
      </c>
      <c r="B164" s="321">
        <f>IF(ISBLANK(Regressions!B174), " ", Regressions!B174)</f>
        <v>2005</v>
      </c>
      <c r="C164" s="326" t="str">
        <f>IF(ISBLANK(Regressions!C174), " ", Regressions!C174)</f>
        <v>Secondary</v>
      </c>
      <c r="D164" s="322">
        <f>IF(ISBLANK(Regressions!D174), " ", Regressions!D174)</f>
        <v>184188</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Slovenia</v>
      </c>
      <c r="B165" s="321">
        <f>IF(ISBLANK(Regressions!B175), " ", Regressions!B175)</f>
        <v>2006</v>
      </c>
      <c r="C165" s="326" t="str">
        <f>IF(ISBLANK(Regressions!C175), " ", Regressions!C175)</f>
        <v>Secondary</v>
      </c>
      <c r="D165" s="322">
        <f>IF(ISBLANK(Regressions!D175), " ", Regressions!D175)</f>
        <v>179292</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Slovenia</v>
      </c>
      <c r="B166" s="321">
        <f>IF(ISBLANK(Regressions!B176), " ", Regressions!B176)</f>
        <v>2007</v>
      </c>
      <c r="C166" s="326" t="str">
        <f>IF(ISBLANK(Regressions!C176), " ", Regressions!C176)</f>
        <v>Secondary</v>
      </c>
      <c r="D166" s="322">
        <f>IF(ISBLANK(Regressions!D176), " ", Regressions!D176)</f>
        <v>153895</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Slovenia</v>
      </c>
      <c r="B167" s="321">
        <f>IF(ISBLANK(Regressions!B177), " ", Regressions!B177)</f>
        <v>2008</v>
      </c>
      <c r="C167" s="326" t="str">
        <f>IF(ISBLANK(Regressions!C177), " ", Regressions!C177)</f>
        <v>Secondary</v>
      </c>
      <c r="D167" s="322">
        <f>IF(ISBLANK(Regressions!D177), " ", Regressions!D177)</f>
        <v>147561</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Slovenia</v>
      </c>
      <c r="B168" s="321">
        <f>IF(ISBLANK(Regressions!B178), " ", Regressions!B178)</f>
        <v>2009</v>
      </c>
      <c r="C168" s="326" t="str">
        <f>IF(ISBLANK(Regressions!C178), " ", Regressions!C178)</f>
        <v>Secondary</v>
      </c>
      <c r="D168" s="322">
        <f>IF(ISBLANK(Regressions!D178), " ", Regressions!D178)</f>
        <v>143834</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Slovenia</v>
      </c>
      <c r="B169" s="321">
        <f>IF(ISBLANK(Regressions!B179), " ", Regressions!B179)</f>
        <v>2010</v>
      </c>
      <c r="C169" s="326" t="str">
        <f>IF(ISBLANK(Regressions!C179), " ", Regressions!C179)</f>
        <v>Secondary</v>
      </c>
      <c r="D169" s="322">
        <f>IF(ISBLANK(Regressions!D179), " ", Regressions!D179)</f>
        <v>140407</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Slovenia</v>
      </c>
      <c r="B170" s="321">
        <f>IF(ISBLANK(Regressions!B180), " ", Regressions!B180)</f>
        <v>2011</v>
      </c>
      <c r="C170" s="326" t="str">
        <f>IF(ISBLANK(Regressions!C180), " ", Regressions!C180)</f>
        <v>Secondary</v>
      </c>
      <c r="D170" s="322">
        <f>IF(ISBLANK(Regressions!D180), " ", Regressions!D180)</f>
        <v>136945</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Slovenia</v>
      </c>
      <c r="B171" s="321">
        <f>IF(ISBLANK(Regressions!B181), " ", Regressions!B181)</f>
        <v>2012</v>
      </c>
      <c r="C171" s="326" t="str">
        <f>IF(ISBLANK(Regressions!C181), " ", Regressions!C181)</f>
        <v>Secondary</v>
      </c>
      <c r="D171" s="322">
        <f>IF(ISBLANK(Regressions!D181), " ", Regressions!D181)</f>
        <v>134763</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Slovenia</v>
      </c>
      <c r="B172" s="321">
        <f>IF(ISBLANK(Regressions!B182), " ", Regressions!B182)</f>
        <v>2013</v>
      </c>
      <c r="C172" s="326" t="str">
        <f>IF(ISBLANK(Regressions!C182), " ", Regressions!C182)</f>
        <v>Secondary</v>
      </c>
      <c r="D172" s="322">
        <f>IF(ISBLANK(Regressions!D182), " ", Regressions!D182)</f>
        <v>133470</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Slovenia</v>
      </c>
      <c r="B173" s="321">
        <f>IF(ISBLANK(Regressions!B183), " ", Regressions!B183)</f>
        <v>2014</v>
      </c>
      <c r="C173" s="326" t="str">
        <f>IF(ISBLANK(Regressions!C183), " ", Regressions!C183)</f>
        <v>Secondary</v>
      </c>
      <c r="D173" s="322">
        <f>IF(ISBLANK(Regressions!D183), " ", Regressions!D183)</f>
        <v>131762</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Slovenia</v>
      </c>
      <c r="B174" s="321">
        <f>IF(ISBLANK(Regressions!B184), " ", Regressions!B184)</f>
        <v>2015</v>
      </c>
      <c r="C174" s="326" t="str">
        <f>IF(ISBLANK(Regressions!C184), " ", Regressions!C184)</f>
        <v>Secondary</v>
      </c>
      <c r="D174" s="322">
        <f>IF(ISBLANK(Regressions!D184), " ", Regressions!D184)</f>
        <v>130634</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Slovenia</v>
      </c>
      <c r="B175" s="321">
        <f>IF(ISBLANK(Regressions!B185), " ", Regressions!B185)</f>
        <v>2016</v>
      </c>
      <c r="C175" s="326" t="str">
        <f>IF(ISBLANK(Regressions!C185), " ", Regressions!C185)</f>
        <v>Secondary</v>
      </c>
      <c r="D175" s="322">
        <f>IF(ISBLANK(Regressions!D185), " ", Regressions!D185)</f>
        <v>129231</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Slovenia</v>
      </c>
      <c r="B176" s="321">
        <f>IF(ISBLANK(Regressions!B186), " ", Regressions!B186)</f>
        <v>2017</v>
      </c>
      <c r="C176" s="326" t="str">
        <f>IF(ISBLANK(Regressions!C186), " ", Regressions!C186)</f>
        <v>Secondary</v>
      </c>
      <c r="D176" s="322">
        <f>IF(ISBLANK(Regressions!D186), " ", Regressions!D186)</f>
        <v>129080</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Slovenia</v>
      </c>
      <c r="B177" s="321">
        <f>IF(ISBLANK(Regressions!B187), " ", Regressions!B187)</f>
        <v>2018</v>
      </c>
      <c r="C177" s="326" t="str">
        <f>IF(ISBLANK(Regressions!C187), " ", Regressions!C187)</f>
        <v>Secondary</v>
      </c>
      <c r="D177" s="322">
        <f>IF(ISBLANK(Regressions!D187), " ", Regressions!D187)</f>
        <v>129454</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Slovenia</v>
      </c>
      <c r="B178" s="321">
        <f>IF(ISBLANK(Regressions!B188), " ", Regressions!B188)</f>
        <v>2019</v>
      </c>
      <c r="C178" s="326" t="str">
        <f>IF(ISBLANK(Regressions!C188), " ", Regressions!C188)</f>
        <v>Secondary</v>
      </c>
      <c r="D178" s="322">
        <f>IF(ISBLANK(Regressions!D188), " ", Regressions!D188)</f>
        <v>131676</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Slovenia</v>
      </c>
      <c r="B179" s="321">
        <f>IF(ISBLANK(Regressions!B189), " ", Regressions!B189)</f>
        <v>2020</v>
      </c>
      <c r="C179" s="326" t="str">
        <f>IF(ISBLANK(Regressions!C189), " ", Regressions!C189)</f>
        <v>Secondary</v>
      </c>
      <c r="D179" s="322">
        <f>IF(ISBLANK(Regressions!D189), " ", Regressions!D189)</f>
        <v>133949</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Slovenia</v>
      </c>
      <c r="B180" s="372">
        <f>IF(ISBLANK(Regressions!B190), " ", Regressions!B190)</f>
        <v>2021</v>
      </c>
      <c r="C180" s="373" t="str">
        <f>IF(ISBLANK(Regressions!C190), " ", Regressions!C190)</f>
        <v>Secondary</v>
      </c>
      <c r="D180" s="374">
        <f>IF(ISBLANK(Regressions!D190), " ", Regressions!D190)</f>
        <v>138931</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Slovenia</v>
      </c>
      <c r="B181" s="321">
        <f>IF(ISBLANK(Regressions!B191), " ", Regressions!B191)</f>
        <v>2022</v>
      </c>
      <c r="C181" s="326" t="str">
        <f>IF(ISBLANK(Regressions!C191), " ", Regressions!C191)</f>
        <v>Secondary</v>
      </c>
      <c r="D181" s="322">
        <f>IF(ISBLANK(Regressions!D191), " ", Regressions!D191)</f>
        <v>143305</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Slovenia</v>
      </c>
      <c r="B182" s="328">
        <f>IF(ISBLANK(Regressions!B192), " ", Regressions!B192)</f>
        <v>2023</v>
      </c>
      <c r="C182" s="329" t="str">
        <f>IF(ISBLANK(Regressions!C192), " ", Regressions!C192)</f>
        <v>Secondary</v>
      </c>
      <c r="D182" s="330">
        <f>IF(ISBLANK(Regressions!D192), " ", Regressions!D192)</f>
        <v>149786</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Slovenia</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Slovenia</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Slovenia</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Slovenia</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Slovenia</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Slovenia</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Slovenia</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207"/>
      <c r="G211" s="385"/>
      <c r="H211" s="207"/>
      <c r="I211" s="385"/>
      <c r="J211" s="386"/>
      <c r="K211" s="386"/>
      <c r="M211" s="386"/>
      <c r="N211" s="387"/>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SVN_2013_UIS</v>
      </c>
      <c r="B6" s="32" t="str">
        <f>+'Water Data'!C2</f>
        <v>Other</v>
      </c>
      <c r="C6" s="318">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SVN_2014_UIS</v>
      </c>
      <c r="B7" s="32" t="str">
        <f ca="true">+IF(OFFSET('Water Data'!$C$2,0,10*ROW('Water Data'!F1))="","",OFFSET('Water Data'!$C$2,0,10*ROW('Water Data'!F1)))</f>
        <v>Other</v>
      </c>
      <c r="C7" s="318">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SVN_2015_UIS</v>
      </c>
      <c r="B8" s="32" t="str">
        <f ca="true">+IF(OFFSET('Water Data'!$C$2,0,10*ROW('Water Data'!F2))="","",OFFSET('Water Data'!$C$2,0,10*ROW('Water Data'!F2)))</f>
        <v>Other</v>
      </c>
      <c r="C8" s="318">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SVN_2016_UIS</v>
      </c>
      <c r="B9" s="32" t="str">
        <f ca="true">+IF(OFFSET('Water Data'!$C$2,0,10*ROW('Water Data'!F3))="","",OFFSET('Water Data'!$C$2,0,10*ROW('Water Data'!F3)))</f>
        <v>Other</v>
      </c>
      <c r="C9" s="318">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SVN_2019_UIS</v>
      </c>
      <c r="B10" s="32" t="str">
        <f ca="true">+IF(OFFSET('Water Data'!$C$2,0,10*ROW('Water Data'!F4))="","",OFFSET('Water Data'!$C$2,0,10*ROW('Water Data'!F4)))</f>
        <v>Other</v>
      </c>
      <c r="C10" s="318">
        <f t="shared" ca="true" si="0"/>
        <v>2019</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SVN_2020_UIS</v>
      </c>
      <c r="B11" s="32" t="str">
        <f ca="true">+IF(OFFSET('Water Data'!$C$2,0,10*ROW('Water Data'!F5))="","",OFFSET('Water Data'!$C$2,0,10*ROW('Water Data'!F5)))</f>
        <v>Other</v>
      </c>
      <c r="C11" s="318">
        <f t="shared" ca="true" si="0"/>
        <v>2020</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SVN_2021_UIS</v>
      </c>
      <c r="B12" s="32" t="str">
        <f ca="true">+IF(OFFSET('Water Data'!$C$2,0,10*ROW('Water Data'!F6))="","",OFFSET('Water Data'!$C$2,0,10*ROW('Water Data'!F6)))</f>
        <v>Other</v>
      </c>
      <c r="C12" s="318">
        <f t="shared" ca="true" si="0"/>
        <v>2021</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SVN_2022_UIS</v>
      </c>
      <c r="B13" s="32" t="str">
        <f ca="true">+IF(OFFSET('Water Data'!$C$2,0,10*ROW('Water Data'!F7))="","",OFFSET('Water Data'!$C$2,0,10*ROW('Water Data'!F7)))</f>
        <v>Other</v>
      </c>
      <c r="C13" s="318">
        <f t="shared" ca="true" si="0"/>
        <v>2022</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85">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85">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85">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85">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85">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8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86">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86">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86">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87">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87">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87">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87">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87">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Yes</v>
      </c>
      <c r="CF13" s="262" t="str">
        <f ca="true">+IF(OFFSET('Water Data'!$H$28,0,10*ROW('Water Data'!H7))="","",OFFSET('Water Data'!$H$28,0,10*ROW('Water Data'!H7)))</f>
        <v>Yes</v>
      </c>
      <c r="CG13" s="262" t="str">
        <f ca="true">+IF(OFFSET('Water Data'!$H$29,0,10*ROW('Water Data'!H7))="","",OFFSET('Water Data'!$H$29,0,10*ROW('Water Data'!H7)))</f>
        <v>Yes</v>
      </c>
      <c r="CH13" s="262" t="str">
        <f ca="true">+IF(OFFSET('Water Data'!$I$27,0,10*ROW('Water Data'!I7))="","",OFFSET('Water Data'!$I$27,0,10*ROW('Water Data'!I7)))</f>
        <v>Yes</v>
      </c>
      <c r="CI13" s="262" t="str">
        <f ca="true">+IF(OFFSET('Water Data'!$I$28,0,10*ROW('Water Data'!I7))="","",OFFSET('Water Data'!$I$28,0,10*ROW('Water Data'!I7)))</f>
        <v>Yes</v>
      </c>
      <c r="CJ13" s="262" t="str">
        <f ca="true">+IF(OFFSET('Water Data'!$I$29,0,10*ROW('Water Data'!I7))="","",OFFSET('Water Data'!$I$29,0,10*ROW('Water Data'!I7)))</f>
        <v>Yes</v>
      </c>
      <c r="CK13" s="262" t="str">
        <f ca="true">+IF(OFFSET('Sanitation Data'!$D$28,0,10*ROW('Sanitation Data'!D7))="","",OFFSET('Sanitation Data'!$D$28,0,10*ROW('Sanitation Data'!D7)))</f>
        <v>Yes</v>
      </c>
      <c r="CL13" s="262" t="str">
        <f ca="true">+IF(OFFSET('Sanitation Data'!$D$29,0,10*ROW('Sanitation Data'!D7))="","",OFFSET('Sanitation Data'!$D$29,0,10*ROW('Sanitation Data'!D7)))</f>
        <v>Yes</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Yes</v>
      </c>
      <c r="DF13" s="262" t="str">
        <f ca="true">+IF(OFFSET('Sanitation Data'!$H$29,0,10*ROW('Sanitation Data'!H7))="","",OFFSET('Sanitation Data'!$H$29,0,10*ROW('Sanitation Data'!H7)))</f>
        <v>Yes</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Yes</v>
      </c>
      <c r="DJ13" s="262" t="str">
        <f ca="true">+IF(OFFSET('Sanitation Data'!$I$28,0,10*ROW('Sanitation Data'!I7))="","",OFFSET('Sanitation Data'!$I$28,0,10*ROW('Sanitation Data'!I7)))</f>
        <v>Yes</v>
      </c>
      <c r="DK13" s="262" t="str">
        <f ca="true">+IF(OFFSET('Sanitation Data'!$I$29,0,10*ROW('Sanitation Data'!I7))="","",OFFSET('Sanitation Data'!$I$29,0,10*ROW('Sanitation Data'!I7)))</f>
        <v>Yes</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Yes</v>
      </c>
      <c r="DO13" s="262" t="str">
        <f ca="true">+IF(OFFSET('Hygiene Data'!$D$11,0,10*ROW('Hygiene Data'!D7))="","",OFFSET('Hygiene Data'!$D$11,0,10*ROW('Hygiene Data'!D7)))</f>
        <v>Yes</v>
      </c>
      <c r="DP13" s="262" t="str">
        <f ca="true">+IF(OFFSET('Hygiene Data'!$D$12,0,10*ROW('Hygiene Data'!D7))="","",OFFSET('Hygiene Data'!$D$12,0,10*ROW('Hygiene Data'!D7)))</f>
        <v>Yes</v>
      </c>
      <c r="DQ13" s="262" t="str">
        <f ca="true">+IF(OFFSET('Hygiene Data'!$D$13,0,10*ROW('Hygiene Data'!D7))="","",OFFSET('Hygiene Data'!$D$13,0,10*ROW('Hygiene Data'!D7)))</f>
        <v>Yes</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Yes</v>
      </c>
      <c r="EB13" s="262" t="str">
        <f ca="true">+IF(OFFSET('Hygiene Data'!$H$12,0,10*ROW('Hygiene Data'!H7))="","",OFFSET('Hygiene Data'!$H$12,0,10*ROW('Hygiene Data'!H7)))</f>
        <v>Yes</v>
      </c>
      <c r="EC13" s="262" t="str">
        <f ca="true">+IF(OFFSET('Hygiene Data'!$H$13,0,10*ROW('Hygiene Data'!H7))="","",OFFSET('Hygiene Data'!$H$13,0,10*ROW('Hygiene Data'!H7)))</f>
        <v>Yes</v>
      </c>
      <c r="ED13" s="262" t="str">
        <f ca="true">+IF(OFFSET('Hygiene Data'!$I$11,0,10*ROW('Hygiene Data'!I7))="","",OFFSET('Hygiene Data'!$I$11,0,10*ROW('Hygiene Data'!I7)))</f>
        <v>Yes</v>
      </c>
      <c r="EE13" s="262" t="str">
        <f ca="true">+IF(OFFSET('Hygiene Data'!$I$12,0,10*ROW('Hygiene Data'!I7))="","",OFFSET('Hygiene Data'!$I$12,0,10*ROW('Hygiene Data'!I7)))</f>
        <v>Yes</v>
      </c>
      <c r="EF13" s="262" t="str">
        <f ca="true">+IF(OFFSET('Hygiene Data'!$I$13,0,10*ROW('Hygiene Data'!I7))="","",OFFSET('Hygiene Data'!$I$13,0,10*ROW('Hygiene Data'!I7)))</f>
        <v>Yes</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2" t="s">
        <v>28</v>
      </c>
      <c r="C1" s="533" t="s">
        <v>218</v>
      </c>
      <c r="D1" s="307" t="s">
        <v>178</v>
      </c>
      <c r="E1" s="307"/>
      <c r="F1" s="307"/>
      <c r="G1" s="307"/>
      <c r="H1" s="307"/>
      <c r="I1" s="311"/>
      <c r="J1" s="299"/>
      <c r="K1" s="299"/>
      <c r="L1" s="312" t="s">
        <v>28</v>
      </c>
      <c r="M1" s="533" t="s">
        <v>219</v>
      </c>
      <c r="N1" s="307" t="s">
        <v>178</v>
      </c>
      <c r="O1" s="307"/>
      <c r="P1" s="307"/>
      <c r="Q1" s="307"/>
      <c r="R1" s="307"/>
      <c r="S1" s="311"/>
      <c r="T1" s="299"/>
      <c r="U1" s="299"/>
      <c r="V1" s="312" t="s">
        <v>28</v>
      </c>
      <c r="W1" s="533" t="s">
        <v>220</v>
      </c>
      <c r="X1" s="307" t="s">
        <v>178</v>
      </c>
      <c r="Y1" s="307"/>
      <c r="Z1" s="307"/>
      <c r="AA1" s="307"/>
      <c r="AB1" s="307"/>
      <c r="AC1" s="311"/>
      <c r="AD1" s="299"/>
      <c r="AE1" s="299"/>
      <c r="AF1" s="312" t="s">
        <v>28</v>
      </c>
      <c r="AG1" s="533" t="s">
        <v>221</v>
      </c>
      <c r="AH1" s="307" t="s">
        <v>178</v>
      </c>
      <c r="AI1" s="307"/>
      <c r="AJ1" s="307"/>
      <c r="AK1" s="307"/>
      <c r="AL1" s="307"/>
      <c r="AM1" s="311"/>
      <c r="AN1" s="299"/>
      <c r="AO1" s="299"/>
      <c r="AP1" s="312" t="s">
        <v>28</v>
      </c>
      <c r="AQ1" s="533">
        <v>2019</v>
      </c>
      <c r="AR1" s="307" t="s">
        <v>178</v>
      </c>
      <c r="AS1" s="307"/>
      <c r="AT1" s="307"/>
      <c r="AU1" s="307"/>
      <c r="AV1" s="307"/>
      <c r="AW1" s="311"/>
      <c r="AX1" s="299"/>
      <c r="AY1" s="299"/>
      <c r="AZ1" s="312" t="s">
        <v>28</v>
      </c>
      <c r="BA1" s="533">
        <v>2020</v>
      </c>
      <c r="BB1" s="307" t="s">
        <v>178</v>
      </c>
      <c r="BC1" s="307"/>
      <c r="BD1" s="307"/>
      <c r="BE1" s="307"/>
      <c r="BF1" s="307"/>
      <c r="BG1" s="311"/>
      <c r="BH1" s="299"/>
      <c r="BI1" s="299"/>
      <c r="BJ1" s="312" t="s">
        <v>28</v>
      </c>
      <c r="BK1" s="533">
        <v>2021</v>
      </c>
      <c r="BL1" s="307" t="s">
        <v>178</v>
      </c>
      <c r="BM1" s="307"/>
      <c r="BN1" s="307"/>
      <c r="BO1" s="307"/>
      <c r="BP1" s="307"/>
      <c r="BQ1" s="311"/>
      <c r="BR1" s="299"/>
      <c r="BS1" s="299"/>
      <c r="BT1" s="312" t="s">
        <v>28</v>
      </c>
      <c r="BU1" s="533">
        <v>2022</v>
      </c>
      <c r="BV1" s="307" t="s">
        <v>178</v>
      </c>
      <c r="BW1" s="307"/>
      <c r="BX1" s="307"/>
      <c r="BY1" s="307"/>
      <c r="BZ1" s="307"/>
      <c r="CA1" s="311"/>
      <c r="CB1" s="299"/>
      <c r="CC1" s="299"/>
    </row>
    <row xmlns:x14ac="http://schemas.microsoft.com/office/spreadsheetml/2009/9/ac" r="2" s="298" customFormat="true" ht="30" customHeight="true" x14ac:dyDescent="0.25">
      <c r="A2" s="549" t="s">
        <v>239</v>
      </c>
      <c r="B2" s="308" t="s">
        <v>214</v>
      </c>
      <c r="C2" s="230" t="s">
        <v>176</v>
      </c>
      <c r="D2" s="230" t="s">
        <v>175</v>
      </c>
      <c r="E2" s="309"/>
      <c r="F2" s="309"/>
      <c r="G2" s="309"/>
      <c r="H2" s="309"/>
      <c r="I2" s="310"/>
      <c r="J2" s="299" t="s">
        <v>222</v>
      </c>
      <c r="K2" s="299"/>
      <c r="L2" s="308" t="s">
        <v>215</v>
      </c>
      <c r="M2" s="230" t="s">
        <v>176</v>
      </c>
      <c r="N2" s="230" t="s">
        <v>175</v>
      </c>
      <c r="O2" s="309"/>
      <c r="P2" s="309"/>
      <c r="Q2" s="309"/>
      <c r="R2" s="309"/>
      <c r="S2" s="310"/>
      <c r="T2" s="299" t="s">
        <v>222</v>
      </c>
      <c r="U2" s="299"/>
      <c r="V2" s="308" t="s">
        <v>216</v>
      </c>
      <c r="W2" s="230" t="s">
        <v>176</v>
      </c>
      <c r="X2" s="230" t="s">
        <v>175</v>
      </c>
      <c r="Y2" s="309"/>
      <c r="Z2" s="309"/>
      <c r="AA2" s="309"/>
      <c r="AB2" s="309"/>
      <c r="AC2" s="310"/>
      <c r="AD2" s="299" t="s">
        <v>222</v>
      </c>
      <c r="AE2" s="299"/>
      <c r="AF2" s="308" t="s">
        <v>217</v>
      </c>
      <c r="AG2" s="230" t="s">
        <v>176</v>
      </c>
      <c r="AH2" s="230" t="s">
        <v>175</v>
      </c>
      <c r="AI2" s="309"/>
      <c r="AJ2" s="309"/>
      <c r="AK2" s="309"/>
      <c r="AL2" s="309"/>
      <c r="AM2" s="310"/>
      <c r="AN2" s="299" t="s">
        <v>222</v>
      </c>
      <c r="AO2" s="299"/>
      <c r="AP2" s="308" t="s">
        <v>244</v>
      </c>
      <c r="AQ2" s="230" t="s">
        <v>176</v>
      </c>
      <c r="AR2" s="230" t="s">
        <v>175</v>
      </c>
      <c r="AS2" s="309"/>
      <c r="AT2" s="309"/>
      <c r="AU2" s="309"/>
      <c r="AV2" s="309"/>
      <c r="AW2" s="310"/>
      <c r="AX2" s="299" t="s">
        <v>222</v>
      </c>
      <c r="AY2" s="299"/>
      <c r="AZ2" s="308" t="s">
        <v>245</v>
      </c>
      <c r="BA2" s="230" t="s">
        <v>176</v>
      </c>
      <c r="BB2" s="230" t="s">
        <v>175</v>
      </c>
      <c r="BC2" s="309"/>
      <c r="BD2" s="309"/>
      <c r="BE2" s="309"/>
      <c r="BF2" s="309"/>
      <c r="BG2" s="310"/>
      <c r="BH2" s="299" t="s">
        <v>222</v>
      </c>
      <c r="BI2" s="299"/>
      <c r="BJ2" s="308" t="s">
        <v>246</v>
      </c>
      <c r="BK2" s="230" t="s">
        <v>176</v>
      </c>
      <c r="BL2" s="230" t="s">
        <v>175</v>
      </c>
      <c r="BM2" s="309"/>
      <c r="BN2" s="309"/>
      <c r="BO2" s="309"/>
      <c r="BP2" s="309"/>
      <c r="BQ2" s="310"/>
      <c r="BR2" s="299" t="s">
        <v>222</v>
      </c>
      <c r="BS2" s="299"/>
      <c r="BT2" s="308" t="s">
        <v>247</v>
      </c>
      <c r="BU2" s="230" t="s">
        <v>176</v>
      </c>
      <c r="BV2" s="230" t="s">
        <v>175</v>
      </c>
      <c r="BW2" s="309"/>
      <c r="BX2" s="309"/>
      <c r="BY2" s="309"/>
      <c r="BZ2" s="309"/>
      <c r="CA2" s="310"/>
      <c r="CB2" s="299" t="s">
        <v>222</v>
      </c>
      <c r="CC2" s="299"/>
    </row>
    <row xmlns:x14ac="http://schemas.microsoft.com/office/spreadsheetml/2009/9/ac" r="3" s="238" customFormat="true" ht="18" customHeight="true" x14ac:dyDescent="0.25">
      <c r="A3" s="549"/>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4" t="str">
        <f>IF(ISBLANK('Data Summary'!A6),"",'Data Summary'!A6)</f>
        <v>SVN_2013_UIS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1" t="s">
        <v>183</v>
      </c>
      <c r="BU4" s="126" t="s">
        <v>24</v>
      </c>
      <c r="BV4" s="8">
        <f>IF(COUNTA(BV13)=0,"",BV13)</f>
        <v>0</v>
      </c>
      <c r="BW4" s="8" t="str">
        <f t="shared" ref="BW4:CA4" si="7">IF(COUNTA(BW13)=0,"",BW13)</f>
        <v/>
      </c>
      <c r="BX4" s="8" t="str">
        <f t="shared" si="7"/>
        <v/>
      </c>
      <c r="BY4" s="8" t="str">
        <f t="shared" si="7"/>
        <v/>
      </c>
      <c r="BZ4" s="8">
        <f t="shared" si="7"/>
        <v>0</v>
      </c>
      <c r="CA4" s="25">
        <f t="shared" si="7"/>
        <v>0</v>
      </c>
      <c r="CB4" s="19"/>
      <c r="CC4" s="1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4" t="str">
        <f ca="true">IF(ISBLANK('Data Summary'!A7),"",'Data Summary'!A7)</f>
        <v>SVN_2014_UIS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f>IF((COUNTA(BZ14:BZ25)=0)+(COUNTA(BZ13)=0),"",100-BZ13-SUMPRODUCT(BU14:BU25,BZ14:BZ25))</f>
        <v>0</v>
      </c>
      <c r="CA5" s="25">
        <f>IF((COUNTA(CA14:CA25)=0)+(COUNTA(CA13)=0),"",100-CA13-SUMPRODUCT(BU14:BU25,CA14:CA25))</f>
        <v>0</v>
      </c>
      <c r="CB5" s="19"/>
      <c r="CC5" s="1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4" t="str">
        <f ca="true">IF(ISBLANK('Data Summary'!A8),"",'Data Summary'!A8)</f>
        <v>SVN_2015_UIS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1" t="s">
        <v>183</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f>IF(COUNTA(BZ14:BZ25)=0,"",SUMPRODUCT(BZ14:BZ25,BU14:BU25))</f>
        <v>100</v>
      </c>
      <c r="CA6" s="25">
        <f>IF(COUNTA(CA14:CA25)=0,"",SUMPRODUCT(CA14:CA25,BU14:BU25))</f>
        <v>100</v>
      </c>
      <c r="CB6" s="19"/>
      <c r="CC6" s="1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4" t="str">
        <f ca="true">IF(ISBLANK('Data Summary'!A9),"",'Data Summary'!A9)</f>
        <v>SVN_2016_UIS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64" t="str">
        <f ca="true">IF(ISBLANK('Data Summary'!A10),"",'Data Summary'!A10)</f>
        <v>SVN_2019_UIS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4" t="str">
        <f ca="true">IF(ISBLANK('Data Summary'!A11),"",'Data Summary'!A11)</f>
        <v>SVN_2020_UIS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v>100</v>
      </c>
      <c r="BQ9" s="21">
        <v>100</v>
      </c>
      <c r="BR9" s="19"/>
      <c r="BS9" s="19"/>
      <c r="BT9" s="101" t="s">
        <v>177</v>
      </c>
      <c r="BU9" s="126" t="s">
        <v>168</v>
      </c>
      <c r="BV9" s="7">
        <v>100</v>
      </c>
      <c r="BW9" s="128"/>
      <c r="BX9" s="128"/>
      <c r="BY9" s="128"/>
      <c r="BZ9" s="128">
        <v>100</v>
      </c>
      <c r="CA9" s="21">
        <v>100</v>
      </c>
      <c r="CB9" s="19"/>
      <c r="CC9" s="1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64" t="str">
        <f ca="true">IF(ISBLANK('Data Summary'!A12),"",'Data Summary'!A12)</f>
        <v>SVN_2021_UIS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64" t="str">
        <f ca="true">IF(ISBLANK('Data Summary'!A13),"",'Data Summary'!A13)</f>
        <v>SVN_2022_UIS</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44" customFormat="true" ht="18" customHeight="true" x14ac:dyDescent="0.2">
      <c r="A12" s="365"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43"/>
      <c r="CN12" s="243"/>
      <c r="CX12" s="243"/>
      <c r="DH12" s="243"/>
      <c r="DR12" s="243"/>
      <c r="EB12" s="243"/>
      <c r="EL12" s="243"/>
      <c r="EV12" s="243"/>
      <c r="FF12" s="243"/>
      <c r="FP12" s="243"/>
      <c r="FZ12" s="243"/>
      <c r="GJ12" s="243"/>
      <c r="GT12" s="243"/>
      <c r="HD12" s="243"/>
      <c r="HN12" s="243"/>
      <c r="HX12" s="243"/>
    </row>
    <row xmlns:x14ac="http://schemas.microsoft.com/office/spreadsheetml/2009/9/ac" r="13" s="12" customFormat="true" ht="14.25" customHeight="true" x14ac:dyDescent="0.2">
      <c r="A13" s="365"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02" t="s">
        <v>55</v>
      </c>
      <c r="BU13" s="5">
        <v>0</v>
      </c>
      <c r="BV13" s="41">
        <v>0</v>
      </c>
      <c r="BW13" s="41"/>
      <c r="BX13" s="41"/>
      <c r="BY13" s="41"/>
      <c r="BZ13" s="41">
        <v>0</v>
      </c>
      <c r="CA13" s="59">
        <v>0</v>
      </c>
      <c r="CB13" s="10"/>
      <c r="CC13" s="10"/>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v>100</v>
      </c>
      <c r="BQ15" s="59">
        <v>100</v>
      </c>
      <c r="BR15" s="10"/>
      <c r="BS15" s="10"/>
      <c r="BT15" s="103" t="s">
        <v>184</v>
      </c>
      <c r="BU15" s="6">
        <v>1</v>
      </c>
      <c r="BV15" s="41">
        <v>100</v>
      </c>
      <c r="BW15" s="128"/>
      <c r="BX15" s="128"/>
      <c r="BY15" s="128"/>
      <c r="BZ15" s="41">
        <v>100</v>
      </c>
      <c r="CA15" s="59">
        <v>100</v>
      </c>
      <c r="CB15" s="10"/>
      <c r="CC15" s="10"/>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65" t="str">
        <f ca="true">IF(ISBLANK('Data Summary'!A28),"",'Data Summary'!A28)</f>
        <v/>
      </c>
      <c r="B26" s="104" t="s">
        <v>12</v>
      </c>
      <c r="C26" s="546" t="s">
        <v>185</v>
      </c>
      <c r="D26" s="547"/>
      <c r="E26" s="547"/>
      <c r="F26" s="547"/>
      <c r="G26" s="547"/>
      <c r="H26" s="547"/>
      <c r="I26" s="548"/>
      <c r="J26" s="10"/>
      <c r="K26" s="10"/>
      <c r="L26" s="104" t="s">
        <v>12</v>
      </c>
      <c r="M26" s="546" t="s">
        <v>185</v>
      </c>
      <c r="N26" s="547"/>
      <c r="O26" s="547"/>
      <c r="P26" s="547"/>
      <c r="Q26" s="547"/>
      <c r="R26" s="547"/>
      <c r="S26" s="548"/>
      <c r="T26" s="10"/>
      <c r="U26" s="10"/>
      <c r="V26" s="104" t="s">
        <v>12</v>
      </c>
      <c r="W26" s="546" t="s">
        <v>185</v>
      </c>
      <c r="X26" s="547"/>
      <c r="Y26" s="547"/>
      <c r="Z26" s="547"/>
      <c r="AA26" s="547"/>
      <c r="AB26" s="547"/>
      <c r="AC26" s="548"/>
      <c r="AD26" s="10"/>
      <c r="AE26" s="10"/>
      <c r="AF26" s="104" t="s">
        <v>12</v>
      </c>
      <c r="AG26" s="546" t="s">
        <v>185</v>
      </c>
      <c r="AH26" s="547"/>
      <c r="AI26" s="547"/>
      <c r="AJ26" s="547"/>
      <c r="AK26" s="547"/>
      <c r="AL26" s="547"/>
      <c r="AM26" s="548"/>
      <c r="AN26" s="10"/>
      <c r="AO26" s="10"/>
      <c r="AP26" s="104" t="s">
        <v>12</v>
      </c>
      <c r="AQ26" s="546" t="s">
        <v>185</v>
      </c>
      <c r="AR26" s="547"/>
      <c r="AS26" s="547"/>
      <c r="AT26" s="547"/>
      <c r="AU26" s="547"/>
      <c r="AV26" s="547"/>
      <c r="AW26" s="548"/>
      <c r="AX26" s="10"/>
      <c r="AY26" s="10"/>
      <c r="AZ26" s="104" t="s">
        <v>12</v>
      </c>
      <c r="BA26" s="546" t="s">
        <v>185</v>
      </c>
      <c r="BB26" s="547"/>
      <c r="BC26" s="547"/>
      <c r="BD26" s="547"/>
      <c r="BE26" s="547"/>
      <c r="BF26" s="547"/>
      <c r="BG26" s="548"/>
      <c r="BH26" s="10"/>
      <c r="BI26" s="10"/>
      <c r="BJ26" s="104" t="s">
        <v>12</v>
      </c>
      <c r="BK26" s="546" t="s">
        <v>185</v>
      </c>
      <c r="BL26" s="547"/>
      <c r="BM26" s="547"/>
      <c r="BN26" s="547"/>
      <c r="BO26" s="547"/>
      <c r="BP26" s="547"/>
      <c r="BQ26" s="548"/>
      <c r="BR26" s="10"/>
      <c r="BS26" s="10"/>
      <c r="BT26" s="104" t="s">
        <v>12</v>
      </c>
      <c r="BU26" s="546" t="s">
        <v>185</v>
      </c>
      <c r="BV26" s="547"/>
      <c r="BW26" s="547"/>
      <c r="BX26" s="547"/>
      <c r="BY26" s="547"/>
      <c r="BZ26" s="547"/>
      <c r="CA26" s="548"/>
      <c r="CB26" s="10"/>
      <c r="CC26" s="10"/>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04"/>
      <c r="BU27" s="58" t="s">
        <v>120</v>
      </c>
      <c r="BV27" s="47" t="s">
        <v>158</v>
      </c>
      <c r="BW27" s="47"/>
      <c r="BX27" s="47"/>
      <c r="BY27" s="47"/>
      <c r="BZ27" s="47" t="s">
        <v>158</v>
      </c>
      <c r="CA27" s="89" t="s">
        <v>158</v>
      </c>
      <c r="CB27" s="10"/>
      <c r="CC27" s="10"/>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04"/>
      <c r="BU28" s="58" t="s">
        <v>102</v>
      </c>
      <c r="BV28" s="47" t="s">
        <v>158</v>
      </c>
      <c r="BW28" s="47"/>
      <c r="BX28" s="47"/>
      <c r="BY28" s="47"/>
      <c r="BZ28" s="47" t="s">
        <v>158</v>
      </c>
      <c r="CA28" s="89" t="s">
        <v>158</v>
      </c>
      <c r="CB28" s="10"/>
      <c r="CC28" s="10"/>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c r="BT29" s="104"/>
      <c r="BU29" s="58" t="s">
        <v>159</v>
      </c>
      <c r="BV29" s="47" t="s">
        <v>158</v>
      </c>
      <c r="BW29" s="47"/>
      <c r="BX29" s="47"/>
      <c r="BY29" s="47"/>
      <c r="BZ29" s="47" t="s">
        <v>158</v>
      </c>
      <c r="CA29" s="89" t="s">
        <v>158</v>
      </c>
      <c r="CB29" s="10"/>
      <c r="CC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5"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5"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5"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5"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5"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5"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5"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5"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5"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5"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5"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5"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5"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5"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5"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5"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5"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5"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5"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5"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5"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5"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5"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5"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5"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5"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5"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5"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5"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5"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5"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5"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5"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5"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5"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5"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5"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5"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5"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5"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5"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5"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5"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5"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5"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5"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5"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5"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5"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5"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5"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5"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5"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5"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5"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5"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5"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5"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5"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5"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5"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5"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5"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5"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5"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5"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5"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5"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5"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5"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5"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5"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5"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5"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5"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5"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5"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5"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5"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5"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5"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5"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5"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5"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5"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5"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5"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5"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5"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5"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5"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5"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5"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5"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5"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5"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5"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5"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5"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5"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5"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5"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5"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5"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5"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5"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5"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5"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5"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5"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5"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5"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5"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5"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5"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5"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5"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5"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5"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5"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9">
    <mergeCell ref="BK26:BQ26"/>
    <mergeCell ref="BU26:CA26"/>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4" t="s">
        <v>22</v>
      </c>
      <c r="C1" s="534" t="s">
        <v>218</v>
      </c>
      <c r="D1" s="295" t="s">
        <v>178</v>
      </c>
      <c r="E1" s="295"/>
      <c r="F1" s="295"/>
      <c r="G1" s="295"/>
      <c r="H1" s="295"/>
      <c r="I1" s="313"/>
      <c r="J1" s="296"/>
      <c r="K1" s="297"/>
      <c r="L1" s="314" t="s">
        <v>22</v>
      </c>
      <c r="M1" s="534" t="s">
        <v>219</v>
      </c>
      <c r="N1" s="295" t="s">
        <v>178</v>
      </c>
      <c r="O1" s="295"/>
      <c r="P1" s="295"/>
      <c r="Q1" s="295"/>
      <c r="R1" s="295"/>
      <c r="S1" s="313"/>
      <c r="T1" s="296"/>
      <c r="U1" s="297"/>
      <c r="V1" s="314" t="s">
        <v>22</v>
      </c>
      <c r="W1" s="534" t="s">
        <v>220</v>
      </c>
      <c r="X1" s="295" t="s">
        <v>178</v>
      </c>
      <c r="Y1" s="295"/>
      <c r="Z1" s="295"/>
      <c r="AA1" s="295"/>
      <c r="AB1" s="295"/>
      <c r="AC1" s="313"/>
      <c r="AD1" s="296"/>
      <c r="AE1" s="297"/>
      <c r="AF1" s="314" t="s">
        <v>22</v>
      </c>
      <c r="AG1" s="534" t="s">
        <v>221</v>
      </c>
      <c r="AH1" s="295" t="s">
        <v>178</v>
      </c>
      <c r="AI1" s="295"/>
      <c r="AJ1" s="295"/>
      <c r="AK1" s="295"/>
      <c r="AL1" s="295"/>
      <c r="AM1" s="313"/>
      <c r="AN1" s="296"/>
      <c r="AO1" s="297"/>
      <c r="AP1" s="314" t="s">
        <v>22</v>
      </c>
      <c r="AQ1" s="534">
        <v>2019</v>
      </c>
      <c r="AR1" s="295" t="s">
        <v>178</v>
      </c>
      <c r="AS1" s="295"/>
      <c r="AT1" s="295"/>
      <c r="AU1" s="295"/>
      <c r="AV1" s="295"/>
      <c r="AW1" s="313"/>
      <c r="AX1" s="296"/>
      <c r="AY1" s="297"/>
      <c r="AZ1" s="314" t="s">
        <v>22</v>
      </c>
      <c r="BA1" s="534">
        <v>2020</v>
      </c>
      <c r="BB1" s="295" t="s">
        <v>178</v>
      </c>
      <c r="BC1" s="295"/>
      <c r="BD1" s="295"/>
      <c r="BE1" s="295"/>
      <c r="BF1" s="295"/>
      <c r="BG1" s="313"/>
      <c r="BH1" s="296"/>
      <c r="BI1" s="297"/>
      <c r="BJ1" s="314" t="s">
        <v>22</v>
      </c>
      <c r="BK1" s="534">
        <v>2021</v>
      </c>
      <c r="BL1" s="295" t="s">
        <v>178</v>
      </c>
      <c r="BM1" s="295"/>
      <c r="BN1" s="295"/>
      <c r="BO1" s="295"/>
      <c r="BP1" s="295"/>
      <c r="BQ1" s="313"/>
      <c r="BR1" s="296"/>
      <c r="BS1" s="297"/>
      <c r="BT1" s="314" t="s">
        <v>22</v>
      </c>
      <c r="BU1" s="534">
        <v>2022</v>
      </c>
      <c r="BV1" s="295" t="s">
        <v>178</v>
      </c>
      <c r="BW1" s="295"/>
      <c r="BX1" s="295"/>
      <c r="BY1" s="295"/>
      <c r="BZ1" s="295"/>
      <c r="CA1" s="313"/>
      <c r="CB1" s="296"/>
      <c r="CC1" s="297"/>
    </row>
    <row xmlns:x14ac="http://schemas.microsoft.com/office/spreadsheetml/2009/9/ac" r="2" s="298" customFormat="true" ht="30" customHeight="true" x14ac:dyDescent="0.25">
      <c r="A2" s="549" t="s">
        <v>239</v>
      </c>
      <c r="B2" s="301" t="s">
        <v>214</v>
      </c>
      <c r="C2" s="245" t="s">
        <v>176</v>
      </c>
      <c r="D2" s="245" t="s">
        <v>175</v>
      </c>
      <c r="E2" s="302"/>
      <c r="F2" s="302"/>
      <c r="G2" s="302"/>
      <c r="H2" s="302"/>
      <c r="I2" s="303"/>
      <c r="J2" s="299" t="s">
        <v>222</v>
      </c>
      <c r="K2" s="345"/>
      <c r="L2" s="301" t="s">
        <v>215</v>
      </c>
      <c r="M2" s="245" t="s">
        <v>176</v>
      </c>
      <c r="N2" s="245" t="s">
        <v>175</v>
      </c>
      <c r="O2" s="302"/>
      <c r="P2" s="302"/>
      <c r="Q2" s="302"/>
      <c r="R2" s="302"/>
      <c r="S2" s="303"/>
      <c r="T2" s="299" t="s">
        <v>222</v>
      </c>
      <c r="U2" s="345"/>
      <c r="V2" s="301" t="s">
        <v>216</v>
      </c>
      <c r="W2" s="245" t="s">
        <v>176</v>
      </c>
      <c r="X2" s="245" t="s">
        <v>175</v>
      </c>
      <c r="Y2" s="302"/>
      <c r="Z2" s="302"/>
      <c r="AA2" s="302"/>
      <c r="AB2" s="302"/>
      <c r="AC2" s="303"/>
      <c r="AD2" s="299" t="s">
        <v>222</v>
      </c>
      <c r="AE2" s="345"/>
      <c r="AF2" s="301" t="s">
        <v>217</v>
      </c>
      <c r="AG2" s="245" t="s">
        <v>176</v>
      </c>
      <c r="AH2" s="245" t="s">
        <v>175</v>
      </c>
      <c r="AI2" s="302"/>
      <c r="AJ2" s="302"/>
      <c r="AK2" s="302"/>
      <c r="AL2" s="302"/>
      <c r="AM2" s="303"/>
      <c r="AN2" s="299" t="s">
        <v>222</v>
      </c>
      <c r="AO2" s="300"/>
      <c r="AP2" s="301" t="s">
        <v>244</v>
      </c>
      <c r="AQ2" s="245" t="s">
        <v>176</v>
      </c>
      <c r="AR2" s="245" t="s">
        <v>175</v>
      </c>
      <c r="AS2" s="302"/>
      <c r="AT2" s="302"/>
      <c r="AU2" s="302"/>
      <c r="AV2" s="302"/>
      <c r="AW2" s="303"/>
      <c r="AX2" s="299" t="s">
        <v>222</v>
      </c>
      <c r="AY2" s="300"/>
      <c r="AZ2" s="301" t="s">
        <v>245</v>
      </c>
      <c r="BA2" s="245" t="s">
        <v>176</v>
      </c>
      <c r="BB2" s="245" t="s">
        <v>175</v>
      </c>
      <c r="BC2" s="302"/>
      <c r="BD2" s="302"/>
      <c r="BE2" s="302"/>
      <c r="BF2" s="302"/>
      <c r="BG2" s="303"/>
      <c r="BH2" s="299" t="s">
        <v>222</v>
      </c>
      <c r="BI2" s="300"/>
      <c r="BJ2" s="301" t="s">
        <v>246</v>
      </c>
      <c r="BK2" s="245" t="s">
        <v>176</v>
      </c>
      <c r="BL2" s="245" t="s">
        <v>175</v>
      </c>
      <c r="BM2" s="302"/>
      <c r="BN2" s="302"/>
      <c r="BO2" s="302"/>
      <c r="BP2" s="302"/>
      <c r="BQ2" s="303"/>
      <c r="BR2" s="299" t="s">
        <v>222</v>
      </c>
      <c r="BS2" s="300"/>
      <c r="BT2" s="301" t="s">
        <v>247</v>
      </c>
      <c r="BU2" s="245" t="s">
        <v>176</v>
      </c>
      <c r="BV2" s="245" t="s">
        <v>175</v>
      </c>
      <c r="BW2" s="302"/>
      <c r="BX2" s="302"/>
      <c r="BY2" s="302"/>
      <c r="BZ2" s="302"/>
      <c r="CA2" s="303"/>
      <c r="CB2" s="299" t="s">
        <v>222</v>
      </c>
      <c r="CC2" s="300"/>
    </row>
    <row xmlns:x14ac="http://schemas.microsoft.com/office/spreadsheetml/2009/9/ac" r="3" s="238" customFormat="true" ht="18" customHeight="true" x14ac:dyDescent="0.25">
      <c r="A3" s="549"/>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6" t="str">
        <f>IF(ISBLANK('Data Summary'!A6),"",'Data Summary'!A6)</f>
        <v>SVN_2013_UIS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1" t="s">
        <v>183</v>
      </c>
      <c r="BU4" s="132" t="s">
        <v>3</v>
      </c>
      <c r="BV4" s="8">
        <f t="shared" ref="BV4:CA4" si="7">IF(COUNTA(BV14)=0,"",BV14)</f>
        <v>0</v>
      </c>
      <c r="BW4" s="8" t="str">
        <f t="shared" si="7"/>
        <v/>
      </c>
      <c r="BX4" s="8" t="str">
        <f t="shared" si="7"/>
        <v/>
      </c>
      <c r="BY4" s="8" t="str">
        <f t="shared" si="7"/>
        <v/>
      </c>
      <c r="BZ4" s="8">
        <f t="shared" si="7"/>
        <v>0</v>
      </c>
      <c r="CA4" s="25">
        <f t="shared" si="7"/>
        <v>0</v>
      </c>
      <c r="CB4" s="19"/>
      <c r="CC4" s="14"/>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6" t="str">
        <f ca="true">IF(ISBLANK('Data Summary'!A7),"",'Data Summary'!A7)</f>
        <v>SVN_2014_UIS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1"/>
      <c r="BU5" s="132" t="s">
        <v>0</v>
      </c>
      <c r="BV5" s="8">
        <f>IF((COUNTA(BV15:BV26)=0)+(COUNTA(BV14)=0),"",100-BV14-SUMPRODUCT(BU15:BU26,BV15:BV26))</f>
        <v>0</v>
      </c>
      <c r="BW5" s="8" t="str">
        <f>IF((COUNTA(BW15:BW26)=0)+(COUNTA(BW14)=0),"",100-BW14-SUMPRODUCT(BU15:BU26,BW15:BW26))</f>
        <v/>
      </c>
      <c r="BX5" s="8" t="str">
        <f>IF((COUNTA(BX15:BX26)=0)+(COUNTA(BX14)=0),"",100-BX14-SUMPRODUCT(BU15:BU26,BX15:BX26))</f>
        <v/>
      </c>
      <c r="BY5" s="8" t="str">
        <f>IF((COUNTA(BY15:BY26)=0)+(COUNTA(BY14)=0),"",100-BY14-SUMPRODUCT(BU15:BU26,BY15:BY26))</f>
        <v/>
      </c>
      <c r="BZ5" s="8">
        <f>IF((COUNTA(BZ15:BZ26)=0)+(COUNTA(BZ14)=0),"",100-BZ14-SUMPRODUCT(BU15:BU26,BZ15:BZ26))</f>
        <v>0</v>
      </c>
      <c r="CA5" s="25">
        <f>IF((COUNTA(CA15:CA26)=0)+(COUNTA(CA14)=0),"",100-CA14-SUMPRODUCT(BU15:BU26,CA15:CA26))</f>
        <v>0</v>
      </c>
      <c r="CB5" s="19"/>
      <c r="CC5" s="14"/>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6" t="str">
        <f ca="true">IF(ISBLANK('Data Summary'!A8),"",'Data Summary'!A8)</f>
        <v>SVN_2015_UIS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1" t="s">
        <v>183</v>
      </c>
      <c r="BU6" s="132" t="s">
        <v>19</v>
      </c>
      <c r="BV6" s="8">
        <f>IF(COUNTA(BV15:BV26)=0,"",SUMPRODUCT(BV15:BV26,BU15:BU26))</f>
        <v>100</v>
      </c>
      <c r="BW6" s="8" t="str">
        <f>IF(COUNTA(BW15:BW26)=0,"",SUMPRODUCT(BW15:BW26,BU15:BU26))</f>
        <v/>
      </c>
      <c r="BX6" s="8" t="str">
        <f>IF(COUNTA(BX15:BX26)=0,"",SUMPRODUCT(BX15:BX26,BU15:BU26))</f>
        <v/>
      </c>
      <c r="BY6" s="8" t="str">
        <f>IF(COUNTA(BY15:BY26)=0,"",SUMPRODUCT(BY15:BY26,BU15:BU26))</f>
        <v/>
      </c>
      <c r="BZ6" s="8">
        <f>IF(COUNTA(BZ15:BZ26)=0,"",SUMPRODUCT(BZ15:BZ26,BU15:BU26))</f>
        <v>100</v>
      </c>
      <c r="CA6" s="25">
        <f>IF(COUNTA(CA15:CA26)=0,"",SUMPRODUCT(CA15:CA26,BU15:BU26))</f>
        <v>100</v>
      </c>
      <c r="CB6" s="19"/>
      <c r="CC6" s="14"/>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6" t="str">
        <f ca="true">IF(ISBLANK('Data Summary'!A9),"",'Data Summary'!A9)</f>
        <v>SVN_2016_UIS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6" t="str">
        <f ca="true">IF(ISBLANK('Data Summary'!A10),"",'Data Summary'!A10)</f>
        <v>SVN_2019_UIS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6" t="str">
        <f ca="true">IF(ISBLANK('Data Summary'!A11),"",'Data Summary'!A11)</f>
        <v>SVN_2020_UIS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66" t="str">
        <f ca="true">IF(ISBLANK('Data Summary'!A12),"",'Data Summary'!A12)</f>
        <v>SVN_2021_UIS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66" t="str">
        <f ca="true">IF(ISBLANK('Data Summary'!A13),"",'Data Summary'!A13)</f>
        <v>SVN_2022_UIS</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67" t="str">
        <f ca="true">IF(ISBLANK('Data Summary'!A14),"",'Data Summary'!A14)</f>
        <v/>
      </c>
      <c r="B12" s="101" t="s">
        <v>179</v>
      </c>
      <c r="C12" s="126" t="s">
        <v>169</v>
      </c>
      <c r="D12" s="129">
        <v>100</v>
      </c>
      <c r="E12" s="129"/>
      <c r="F12" s="129"/>
      <c r="G12" s="129"/>
      <c r="H12" s="129">
        <v>100</v>
      </c>
      <c r="I12" s="70">
        <v>100</v>
      </c>
      <c r="J12" s="19"/>
      <c r="K12" s="14"/>
      <c r="L12" s="101" t="s">
        <v>179</v>
      </c>
      <c r="M12" s="126" t="s">
        <v>169</v>
      </c>
      <c r="N12" s="129">
        <v>100</v>
      </c>
      <c r="O12" s="129"/>
      <c r="P12" s="129"/>
      <c r="Q12" s="129"/>
      <c r="R12" s="129">
        <v>100</v>
      </c>
      <c r="S12" s="70">
        <v>100</v>
      </c>
      <c r="T12" s="19"/>
      <c r="U12" s="14"/>
      <c r="V12" s="101" t="s">
        <v>179</v>
      </c>
      <c r="W12" s="126" t="s">
        <v>169</v>
      </c>
      <c r="X12" s="129">
        <v>100</v>
      </c>
      <c r="Y12" s="129"/>
      <c r="Z12" s="129"/>
      <c r="AA12" s="129"/>
      <c r="AB12" s="129">
        <v>100</v>
      </c>
      <c r="AC12" s="70">
        <v>100</v>
      </c>
      <c r="AD12" s="19"/>
      <c r="AE12" s="14"/>
      <c r="AF12" s="101" t="s">
        <v>179</v>
      </c>
      <c r="AG12" s="126" t="s">
        <v>169</v>
      </c>
      <c r="AH12" s="129">
        <v>100</v>
      </c>
      <c r="AI12" s="129"/>
      <c r="AJ12" s="129"/>
      <c r="AK12" s="129"/>
      <c r="AL12" s="129">
        <v>100</v>
      </c>
      <c r="AM12" s="70">
        <v>100</v>
      </c>
      <c r="AN12" s="19"/>
      <c r="AO12" s="14"/>
      <c r="AP12" s="101" t="s">
        <v>179</v>
      </c>
      <c r="AQ12" s="126" t="s">
        <v>169</v>
      </c>
      <c r="AR12" s="129">
        <v>100</v>
      </c>
      <c r="AS12" s="129"/>
      <c r="AT12" s="129"/>
      <c r="AU12" s="129"/>
      <c r="AV12" s="129">
        <v>100</v>
      </c>
      <c r="AW12" s="70">
        <v>100</v>
      </c>
      <c r="AX12" s="19"/>
      <c r="AY12" s="14"/>
      <c r="AZ12" s="101" t="s">
        <v>179</v>
      </c>
      <c r="BA12" s="126" t="s">
        <v>169</v>
      </c>
      <c r="BB12" s="129">
        <v>100</v>
      </c>
      <c r="BC12" s="129"/>
      <c r="BD12" s="129"/>
      <c r="BE12" s="129"/>
      <c r="BF12" s="129">
        <v>100</v>
      </c>
      <c r="BG12" s="70">
        <v>100</v>
      </c>
      <c r="BH12" s="19"/>
      <c r="BI12" s="14"/>
      <c r="BJ12" s="101" t="s">
        <v>179</v>
      </c>
      <c r="BK12" s="126" t="s">
        <v>169</v>
      </c>
      <c r="BL12" s="129">
        <v>100</v>
      </c>
      <c r="BM12" s="129"/>
      <c r="BN12" s="129"/>
      <c r="BO12" s="129"/>
      <c r="BP12" s="129">
        <v>100</v>
      </c>
      <c r="BQ12" s="70">
        <v>100</v>
      </c>
      <c r="BR12" s="19"/>
      <c r="BS12" s="14"/>
      <c r="BT12" s="101" t="s">
        <v>179</v>
      </c>
      <c r="BU12" s="126" t="s">
        <v>169</v>
      </c>
      <c r="BV12" s="129">
        <v>100</v>
      </c>
      <c r="BW12" s="129"/>
      <c r="BX12" s="129"/>
      <c r="BY12" s="129"/>
      <c r="BZ12" s="129">
        <v>100</v>
      </c>
      <c r="CA12" s="70">
        <v>100</v>
      </c>
      <c r="CB12" s="19"/>
      <c r="CC12" s="14"/>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56"/>
      <c r="CN13" s="256"/>
      <c r="CX13" s="256"/>
      <c r="DH13" s="256"/>
      <c r="DR13" s="256"/>
      <c r="EB13" s="256"/>
      <c r="EL13" s="256"/>
      <c r="EV13" s="256"/>
      <c r="FF13" s="256"/>
      <c r="FP13" s="256"/>
      <c r="FZ13" s="256"/>
      <c r="GJ13" s="256"/>
      <c r="GT13" s="256"/>
      <c r="HD13" s="256"/>
      <c r="HN13" s="256"/>
      <c r="HX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c r="BT14" s="102" t="s">
        <v>30</v>
      </c>
      <c r="BU14" s="16">
        <v>0</v>
      </c>
      <c r="BV14" s="41">
        <v>0</v>
      </c>
      <c r="BW14" s="41"/>
      <c r="BX14" s="41"/>
      <c r="BY14" s="128"/>
      <c r="BZ14" s="128">
        <v>0</v>
      </c>
      <c r="CA14" s="21">
        <v>0</v>
      </c>
      <c r="CB14" s="10"/>
      <c r="CC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v>100</v>
      </c>
      <c r="BQ16" s="59">
        <v>100</v>
      </c>
      <c r="BR16" s="10"/>
      <c r="BS16" s="13"/>
      <c r="BT16" s="103" t="s">
        <v>184</v>
      </c>
      <c r="BU16" s="6">
        <v>1</v>
      </c>
      <c r="BV16" s="41">
        <v>100</v>
      </c>
      <c r="BW16" s="128"/>
      <c r="BX16" s="128"/>
      <c r="BY16" s="128"/>
      <c r="BZ16" s="41">
        <v>100</v>
      </c>
      <c r="CA16" s="59">
        <v>100</v>
      </c>
      <c r="CB16" s="10"/>
      <c r="CC16" s="13"/>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67" t="str">
        <f ca="true">IF(ISBLANK('Data Summary'!A29),"",'Data Summary'!A29)</f>
        <v/>
      </c>
      <c r="B27" s="104" t="s">
        <v>12</v>
      </c>
      <c r="C27" s="550" t="s">
        <v>185</v>
      </c>
      <c r="D27" s="550"/>
      <c r="E27" s="550"/>
      <c r="F27" s="550"/>
      <c r="G27" s="550"/>
      <c r="H27" s="550"/>
      <c r="I27" s="551"/>
      <c r="J27" s="10"/>
      <c r="K27" s="13"/>
      <c r="L27" s="104" t="s">
        <v>12</v>
      </c>
      <c r="M27" s="550" t="s">
        <v>185</v>
      </c>
      <c r="N27" s="550"/>
      <c r="O27" s="550"/>
      <c r="P27" s="550"/>
      <c r="Q27" s="550"/>
      <c r="R27" s="550"/>
      <c r="S27" s="551"/>
      <c r="T27" s="10"/>
      <c r="U27" s="13"/>
      <c r="V27" s="104" t="s">
        <v>12</v>
      </c>
      <c r="W27" s="550" t="s">
        <v>185</v>
      </c>
      <c r="X27" s="550"/>
      <c r="Y27" s="550"/>
      <c r="Z27" s="550"/>
      <c r="AA27" s="550"/>
      <c r="AB27" s="550"/>
      <c r="AC27" s="551"/>
      <c r="AD27" s="10"/>
      <c r="AE27" s="13"/>
      <c r="AF27" s="104" t="s">
        <v>12</v>
      </c>
      <c r="AG27" s="550" t="s">
        <v>185</v>
      </c>
      <c r="AH27" s="550"/>
      <c r="AI27" s="550"/>
      <c r="AJ27" s="550"/>
      <c r="AK27" s="550"/>
      <c r="AL27" s="550"/>
      <c r="AM27" s="551"/>
      <c r="AN27" s="10"/>
      <c r="AO27" s="13"/>
      <c r="AP27" s="104" t="s">
        <v>12</v>
      </c>
      <c r="AQ27" s="550" t="s">
        <v>185</v>
      </c>
      <c r="AR27" s="550"/>
      <c r="AS27" s="550"/>
      <c r="AT27" s="550"/>
      <c r="AU27" s="550"/>
      <c r="AV27" s="550"/>
      <c r="AW27" s="551"/>
      <c r="AX27" s="10"/>
      <c r="AY27" s="13"/>
      <c r="AZ27" s="104" t="s">
        <v>12</v>
      </c>
      <c r="BA27" s="550" t="s">
        <v>185</v>
      </c>
      <c r="BB27" s="550"/>
      <c r="BC27" s="550"/>
      <c r="BD27" s="550"/>
      <c r="BE27" s="550"/>
      <c r="BF27" s="550"/>
      <c r="BG27" s="551"/>
      <c r="BH27" s="10"/>
      <c r="BI27" s="13"/>
      <c r="BJ27" s="104" t="s">
        <v>12</v>
      </c>
      <c r="BK27" s="550" t="s">
        <v>185</v>
      </c>
      <c r="BL27" s="550"/>
      <c r="BM27" s="550"/>
      <c r="BN27" s="550"/>
      <c r="BO27" s="550"/>
      <c r="BP27" s="550"/>
      <c r="BQ27" s="551"/>
      <c r="BR27" s="10"/>
      <c r="BS27" s="13"/>
      <c r="BT27" s="104" t="s">
        <v>12</v>
      </c>
      <c r="BU27" s="550" t="s">
        <v>185</v>
      </c>
      <c r="BV27" s="550"/>
      <c r="BW27" s="550"/>
      <c r="BX27" s="550"/>
      <c r="BY27" s="550"/>
      <c r="BZ27" s="550"/>
      <c r="CA27" s="551"/>
      <c r="CB27" s="10"/>
      <c r="CC27" s="13"/>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04"/>
      <c r="BU28" s="58" t="s">
        <v>120</v>
      </c>
      <c r="BV28" s="47" t="s">
        <v>158</v>
      </c>
      <c r="BW28" s="47"/>
      <c r="BX28" s="47"/>
      <c r="BY28" s="47"/>
      <c r="BZ28" s="47" t="s">
        <v>158</v>
      </c>
      <c r="CA28" s="89" t="s">
        <v>158</v>
      </c>
      <c r="CB28" s="10"/>
      <c r="CC28" s="13"/>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04"/>
      <c r="BU29" s="58" t="s">
        <v>102</v>
      </c>
      <c r="BV29" s="47" t="s">
        <v>158</v>
      </c>
      <c r="BW29" s="47"/>
      <c r="BX29" s="47"/>
      <c r="BY29" s="47"/>
      <c r="BZ29" s="47" t="s">
        <v>158</v>
      </c>
      <c r="CA29" s="89" t="s">
        <v>158</v>
      </c>
      <c r="CB29" s="10"/>
      <c r="CC29" s="13"/>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c r="BT32" s="104"/>
      <c r="BU32" s="58" t="s">
        <v>103</v>
      </c>
      <c r="BV32" s="47" t="s">
        <v>158</v>
      </c>
      <c r="BW32" s="47"/>
      <c r="BX32" s="47"/>
      <c r="BY32" s="47"/>
      <c r="BZ32" s="47" t="s">
        <v>158</v>
      </c>
      <c r="CA32" s="89" t="s">
        <v>158</v>
      </c>
      <c r="CB32" s="10"/>
      <c r="CC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7"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7"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7"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7"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7"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7"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7"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7"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7"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7"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7"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7"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7"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7"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7"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7"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7"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7"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7"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7"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7"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7"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7"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7"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7"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7"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7"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7"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7"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7"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7"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7"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7"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7"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7"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7"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7"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7"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7"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7"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7"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7"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7"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7"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7"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7"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7"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7"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7"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7"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7"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7"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7"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7"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7"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7"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7"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7"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7"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7"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7"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7"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7"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7"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7"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7"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7"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7"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7"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7"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7"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7"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7"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7"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7"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7"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7"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7"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7"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7"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7"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7"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7"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7"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7"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7"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7"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7"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7"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7"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7"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7"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7"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7"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7"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7"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7"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7"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7"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7"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7"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7"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7"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7"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7"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7"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7"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7"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7"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7"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7"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7"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7"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7"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7"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7"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7"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63"/>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63"/>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63"/>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9">
    <mergeCell ref="BK27:BQ27"/>
    <mergeCell ref="BU27:CA2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myrangeS0</vt:lpstr>
      <vt:lpstr>myrangeS1</vt:lpstr>
      <vt:lpstr>myrangeS2</vt:lpstr>
      <vt:lpstr>myrangeS3</vt:lpstr>
      <vt:lpstr>myrangeS4</vt:lpstr>
      <vt:lpstr>myrangeS5</vt:lpstr>
      <vt:lpstr>myrangeS6</vt:lpstr>
      <vt:lpstr>myrangeS7</vt:lpstr>
      <vt:lpstr>myrangeW0</vt:lpstr>
      <vt:lpstr>myrangeW1</vt:lpstr>
      <vt:lpstr>myrangeW2</vt:lpstr>
      <vt:lpstr>myrangeW3</vt:lpstr>
      <vt:lpstr>myrangeW4</vt:lpstr>
      <vt:lpstr>myrangeW5</vt:lpstr>
      <vt:lpstr>myrangeW6</vt:lpstr>
      <vt:lpstr>myrangeW7</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2024-04-24T06:20:17Z</dcterms:modified>
</cp:coreProperties>
</file>